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mc:AlternateContent xmlns:mc="http://schemas.openxmlformats.org/markup-compatibility/2006">
    <mc:Choice Requires="x15">
      <x15ac:absPath xmlns:x15ac="http://schemas.microsoft.com/office/spreadsheetml/2010/11/ac" url="https://d.docs.live.net/bbaf037a5b91ae1c/Escritorio/HABITAT/LOCALIDADES 2021/corrección 4/"/>
    </mc:Choice>
  </mc:AlternateContent>
  <xr:revisionPtr revIDLastSave="0" documentId="8_{AFC72519-F7EE-4FE5-BF69-CBAEB841CA80}" xr6:coauthVersionLast="47" xr6:coauthVersionMax="47" xr10:uidLastSave="{00000000-0000-0000-0000-000000000000}"/>
  <bookViews>
    <workbookView xWindow="-120" yWindow="-120" windowWidth="20730" windowHeight="11160" activeTab="1" xr2:uid="{00000000-000D-0000-FFFF-FFFF00000000}"/>
  </bookViews>
  <sheets>
    <sheet name="Ficha Indicadores" sheetId="7" r:id="rId1"/>
    <sheet name="Ficha Bogotá" sheetId="16" r:id="rId2"/>
  </sheets>
  <definedNames>
    <definedName name="_xlnm.Print_Area" localSheetId="1">'Ficha Bogotá'!$A$1:$C$23</definedName>
    <definedName name="Base">#REF!</definedName>
    <definedName name="Indices">#REF!</definedName>
    <definedName name="Localidade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95" i="16" l="1"/>
  <c r="C132" i="16" l="1"/>
  <c r="C60" i="16"/>
  <c r="C61" i="16"/>
  <c r="C62" i="16"/>
  <c r="C59" i="16"/>
  <c r="C96" i="16"/>
  <c r="C79" i="16"/>
  <c r="C78" i="16"/>
  <c r="H40" i="16"/>
  <c r="H41" i="16"/>
  <c r="H42" i="16"/>
  <c r="H43" i="16"/>
  <c r="H44" i="16"/>
  <c r="H45" i="16"/>
  <c r="H46" i="16"/>
  <c r="H47" i="16"/>
  <c r="H48" i="16"/>
  <c r="H49" i="16"/>
  <c r="H50" i="16"/>
  <c r="H51" i="16"/>
  <c r="H52" i="16"/>
  <c r="H39" i="16"/>
  <c r="F40" i="16"/>
  <c r="F41" i="16"/>
  <c r="F42" i="16"/>
  <c r="F43" i="16"/>
  <c r="F44" i="16"/>
  <c r="F45" i="16"/>
  <c r="F46" i="16"/>
  <c r="F47" i="16"/>
  <c r="F48" i="16"/>
  <c r="F49" i="16"/>
  <c r="F50" i="16"/>
  <c r="F51" i="16"/>
  <c r="F52" i="16"/>
  <c r="F39" i="16"/>
  <c r="E35" i="16"/>
  <c r="D52" i="16" s="1"/>
  <c r="I23" i="16"/>
  <c r="I24" i="16"/>
  <c r="I25" i="16"/>
  <c r="I26" i="16"/>
  <c r="I27" i="16"/>
  <c r="I28" i="16"/>
  <c r="I29" i="16"/>
  <c r="I30" i="16"/>
  <c r="I31" i="16"/>
  <c r="I32" i="16"/>
  <c r="I33" i="16"/>
  <c r="I34" i="16"/>
  <c r="I22" i="16"/>
  <c r="F22" i="16"/>
  <c r="E22" i="16"/>
  <c r="D39" i="16" s="1"/>
  <c r="D35" i="16"/>
  <c r="D24" i="16"/>
  <c r="D23" i="16"/>
  <c r="E18" i="16"/>
  <c r="D18" i="16"/>
  <c r="C18" i="16"/>
  <c r="D11" i="16"/>
  <c r="E11" i="16"/>
  <c r="D14" i="16"/>
  <c r="E14" i="16"/>
  <c r="C14" i="16"/>
  <c r="C10" i="16"/>
  <c r="C9" i="16"/>
  <c r="D62" i="16" l="1"/>
  <c r="D59" i="16"/>
  <c r="D61" i="16"/>
  <c r="D60" i="16"/>
  <c r="I35" i="16"/>
  <c r="F35" i="16"/>
  <c r="C11" i="16"/>
  <c r="C155" i="16"/>
  <c r="C143" i="16" l="1"/>
  <c r="C145" i="16"/>
  <c r="F60" i="16" l="1"/>
  <c r="F61" i="16"/>
  <c r="F62" i="16"/>
  <c r="F59" i="16"/>
  <c r="D25" i="16"/>
  <c r="D26" i="16"/>
  <c r="D27" i="16"/>
  <c r="D28" i="16"/>
  <c r="D29" i="16"/>
  <c r="D30" i="16"/>
  <c r="D31" i="16"/>
  <c r="D32" i="16"/>
  <c r="D33" i="16"/>
  <c r="D34" i="16"/>
  <c r="F23" i="16"/>
  <c r="E23" i="16"/>
  <c r="D40" i="16" s="1"/>
  <c r="F24" i="16"/>
  <c r="E24" i="16"/>
  <c r="D41" i="16" s="1"/>
  <c r="F25" i="16"/>
  <c r="E25" i="16"/>
  <c r="D42" i="16" s="1"/>
  <c r="E26" i="16"/>
  <c r="D43" i="16" s="1"/>
  <c r="F26" i="16"/>
  <c r="F27" i="16"/>
  <c r="E27" i="16"/>
  <c r="D44" i="16" s="1"/>
  <c r="F28" i="16"/>
  <c r="E28" i="16"/>
  <c r="D45" i="16" s="1"/>
  <c r="F29" i="16"/>
  <c r="E29" i="16"/>
  <c r="D46" i="16" s="1"/>
  <c r="E30" i="16"/>
  <c r="D47" i="16" s="1"/>
  <c r="F30" i="16"/>
  <c r="E31" i="16"/>
  <c r="D48" i="16" s="1"/>
  <c r="F31" i="16"/>
  <c r="F32" i="16"/>
  <c r="E32" i="16"/>
  <c r="D49" i="16" s="1"/>
  <c r="E33" i="16"/>
  <c r="D50" i="16" s="1"/>
  <c r="F33" i="16"/>
  <c r="E34" i="16"/>
  <c r="D51" i="16" s="1"/>
  <c r="F34" i="16"/>
</calcChain>
</file>

<file path=xl/sharedStrings.xml><?xml version="1.0" encoding="utf-8"?>
<sst xmlns="http://schemas.openxmlformats.org/spreadsheetml/2006/main" count="441" uniqueCount="258">
  <si>
    <t>INDICADORES ECONÓMICOS</t>
  </si>
  <si>
    <t>INDICADORES DE CALIDAD DE VIDA</t>
  </si>
  <si>
    <t>Planes parciales por fase (número de planes, área (ha) bruta, viviendas totales proyectadas, área (ha) VIS, número de VIS</t>
  </si>
  <si>
    <t>DÉFICIT HABITACIONAL</t>
  </si>
  <si>
    <t>Polígonos de monitoreo</t>
  </si>
  <si>
    <t>Mejoramiento integral de barrios</t>
  </si>
  <si>
    <t>Mejoramiento integral de viviendas</t>
  </si>
  <si>
    <t>DANE</t>
  </si>
  <si>
    <t>Hogares</t>
  </si>
  <si>
    <t>Tamaño del hogar</t>
  </si>
  <si>
    <t>Acceso a servicios públicos</t>
  </si>
  <si>
    <t>Espacio Público Efectivo por habitante</t>
  </si>
  <si>
    <t>Metros cuadrados de espacio público efectivo por habitante</t>
  </si>
  <si>
    <t>DADEP</t>
  </si>
  <si>
    <t>Planes parciales predeterminados, en determinantes, en formulación y adoptados</t>
  </si>
  <si>
    <t>SDHT - Subdirección Gestión del Suelo</t>
  </si>
  <si>
    <t>Declaratorias de desarrollo y construcción prioritario</t>
  </si>
  <si>
    <t>Número de viviendas que iniciaron obra</t>
  </si>
  <si>
    <t>Hogares en déficit cuantitativo</t>
  </si>
  <si>
    <t>Hogares en déficit cualitativo</t>
  </si>
  <si>
    <t>Hogares en déficit total</t>
  </si>
  <si>
    <t>INDICADORES URBANOS</t>
  </si>
  <si>
    <t>Densidad poblacional</t>
  </si>
  <si>
    <t>Clasificación del suelo</t>
  </si>
  <si>
    <t>Población víctima</t>
  </si>
  <si>
    <t>Predios residenciales por estrato</t>
  </si>
  <si>
    <t>Parques</t>
  </si>
  <si>
    <t>INDICADORES DEL SECTOR HÁBITAT</t>
  </si>
  <si>
    <t>SDP</t>
  </si>
  <si>
    <t>UAECD</t>
  </si>
  <si>
    <t>Unidades de vivienda iniciadas por tipo</t>
  </si>
  <si>
    <t>1. Territorios con oportunidad (número y área)
2. Zonas de intervención temprana (número y área)</t>
  </si>
  <si>
    <t>Desarrollos informales</t>
  </si>
  <si>
    <t>Participación de predios residenciales por estrato socioeconómico y total predios</t>
  </si>
  <si>
    <t>Predios residenciales estrato 1 (%)</t>
  </si>
  <si>
    <t>Predios residenciales estrato 2 (%)</t>
  </si>
  <si>
    <t>Predios residenciales estrato 3 (%)</t>
  </si>
  <si>
    <t>Predios residenciales estrato 4 (%)</t>
  </si>
  <si>
    <t>Predios residenciales estrato 5 (%)</t>
  </si>
  <si>
    <t>Predios residenciales estrato 6 (%)</t>
  </si>
  <si>
    <t>Polígonos de monitoreo (ha)</t>
  </si>
  <si>
    <t>Número y % respecto a predios residenciales</t>
  </si>
  <si>
    <t>SDHT - Subdirección de Prevención y Seguimiento</t>
  </si>
  <si>
    <t>Ocupaciones informales dentro de los polígonos de monitoreo</t>
  </si>
  <si>
    <t>Ocupaciones informales dentro de los polígonos de monitoreo (número)</t>
  </si>
  <si>
    <t>SDHT</t>
  </si>
  <si>
    <t>SDHT - CVP</t>
  </si>
  <si>
    <t>Declaratorias de desarrollo y construcción prioritaria vigentes (número de predios)</t>
  </si>
  <si>
    <t>Número de viviendas</t>
  </si>
  <si>
    <t>Población</t>
  </si>
  <si>
    <t>Número de hectáreas de suelo urbano, expansión, rural y de protección</t>
  </si>
  <si>
    <t>Número de polígonos y área respecto a localidad</t>
  </si>
  <si>
    <t>Número, área  y % respecto a área urbana localidad de desarrollos informales legalizados, por legalizar y negados</t>
  </si>
  <si>
    <t>Ingresos del hogar</t>
  </si>
  <si>
    <t>Se divide en dos indicadores:
1. Pobres por ingreso
2. Miseria por ingreso</t>
  </si>
  <si>
    <t>Número de hogares reasentados</t>
  </si>
  <si>
    <t>Número de predios titulados</t>
  </si>
  <si>
    <t>Número de familias que vivían en zonas de alto riesgo no mitigable o en rondas de cuerpos de agua que fueron reasentadas y se les entregó vivienda de reposición</t>
  </si>
  <si>
    <t>CVP</t>
  </si>
  <si>
    <t>INDICADORES SOCIODEMOGRÁFICOS</t>
  </si>
  <si>
    <t>Desarrollos informales negados (ha)</t>
  </si>
  <si>
    <t>Desarrollos informales negados (número)</t>
  </si>
  <si>
    <t>Mejoramiento integral de viviendas (número de viviendas)</t>
  </si>
  <si>
    <t>Polígonos de monitoreo (% área respecto al área urbana localidad)</t>
  </si>
  <si>
    <t>Ocupaciones informales dentro de los polígonos de monitoreo (% respecto al total predios residenciales)</t>
  </si>
  <si>
    <t>Base Sistema Bogotá Solidaria en Casa administrada por la SDP</t>
  </si>
  <si>
    <t>Población en el Sistema de Identificación de Potenciales Beneficiarios de Programas Sociales SISBÉN</t>
  </si>
  <si>
    <t>Población registrada en el Sistema de Identificación de Potenciales Beneficiarios de Programas Sociales SISBÉN versiones III y IV</t>
  </si>
  <si>
    <t>Censo Nacional de Población y Vivienda - DANE 2018</t>
  </si>
  <si>
    <t>Población por grupos de edad</t>
  </si>
  <si>
    <t>Indicador</t>
  </si>
  <si>
    <t>Dimensión</t>
  </si>
  <si>
    <t>Número de habitantes por hectárea urbana</t>
  </si>
  <si>
    <t>Urbano</t>
  </si>
  <si>
    <t>Calidad de vida</t>
  </si>
  <si>
    <t>Predios con declaratoria de desarrollo y construcción prioritaria  (número de predios y área)</t>
  </si>
  <si>
    <t>Demográficos</t>
  </si>
  <si>
    <t>% Población víctima</t>
  </si>
  <si>
    <t>Económicos</t>
  </si>
  <si>
    <t>00-04</t>
  </si>
  <si>
    <t>05-09</t>
  </si>
  <si>
    <t>10-14</t>
  </si>
  <si>
    <t>15-19</t>
  </si>
  <si>
    <t>20-24</t>
  </si>
  <si>
    <t>25-29</t>
  </si>
  <si>
    <t>30-34</t>
  </si>
  <si>
    <t>35-39</t>
  </si>
  <si>
    <t>40-44</t>
  </si>
  <si>
    <t>45-49</t>
  </si>
  <si>
    <t>50-54</t>
  </si>
  <si>
    <t>55-59</t>
  </si>
  <si>
    <t>60-64</t>
  </si>
  <si>
    <t>Hombre</t>
  </si>
  <si>
    <t>&gt;= 65</t>
  </si>
  <si>
    <t>Grupo</t>
  </si>
  <si>
    <t>Total</t>
  </si>
  <si>
    <t>Mujer</t>
  </si>
  <si>
    <t>**El reporte toma como referencia el lugar de ubicación de la víctima. Este lugar de ubicación se entiende como el último lugar conocido de residencia de las víctimas, tomando como referencia las distintas fuentes de datos con las que cuenta la SRNI (SISBEN, PAARI, MFEA, entre otras). Es importante tener en cuenta que esta información se encuentra sujeta a cambios de acuerdo con la movilidad que las víctimas tienen en el territorio nacional.</t>
  </si>
  <si>
    <t>Hace referencia al total de personas incluidas en el Registro Único de Víctimas - RUV. Al filtrar por departamento, Dirección Territorial o municipio, la cifra que arroja el reporte corresponde con el número de personas que residen en este lugar, teniendo en cuenta el último lugar de ubicación. Esta información se establece de acuerdo a las diferentes fuentes consultadas por la SRNI.</t>
  </si>
  <si>
    <t>Porcentaje</t>
  </si>
  <si>
    <t>DANE
Base Sistema Bogotá Solidaria en Casa administrada por la SDP</t>
  </si>
  <si>
    <t>Número y área de parques por escala (Metropolitano, Zonales, Vecinales, Bolsillo) y área total (se incluyen los propuestos)</t>
  </si>
  <si>
    <t>Incidencia pobreza monetaria</t>
  </si>
  <si>
    <t>DANE - Censo Nacional de Población y Vivienda</t>
  </si>
  <si>
    <t>Pobreza por IPM</t>
  </si>
  <si>
    <t>Hacinamiento crítico</t>
  </si>
  <si>
    <t>Inadecuada eliminación de excretas</t>
  </si>
  <si>
    <t>Material inadecuado de paredes exteriores</t>
  </si>
  <si>
    <t>Material inadecuado de pisos</t>
  </si>
  <si>
    <t>Sin acceso a fuente de agua mejorada</t>
  </si>
  <si>
    <t>Ficha Bogotá</t>
  </si>
  <si>
    <t>Secretaría Distrital del Hábitat - SDHT</t>
  </si>
  <si>
    <t>Subdirección de Información Sectorial - SIS</t>
  </si>
  <si>
    <t>Viviendas</t>
  </si>
  <si>
    <t>Declaratorias de desarrollo y construcción prioritaria vigentes (ha)</t>
  </si>
  <si>
    <t>Registro Único de Víctimas - RUV https://www.unidadvictimas.gov.co/es/ruv/37385 fecha de corte 1 de enero de 2020.</t>
  </si>
  <si>
    <t>Número de hogares en déficit habitacional y como porcentaje del total de hogares, según indicaciones del DANE para el cálculo se excluyen los Lugares Especiales de Alojamiento - LEA, viviendas indígenas, afro, las viviendas desocupadas, viviendas temporales y viviendas ocupadas pero con todas las personas ausentes</t>
  </si>
  <si>
    <t>Número de hogares en déficit cualitativo y como porcentaje del total de hogares, según indicaciones del DANE para el cálculo se excluyen los Lugares Especiales de Alojamiento - LEA, viviendas indígenas, afro, las viviendas desocupadas, viviendas temporales y viviendas ocupadas pero con todas las personas ausentes</t>
  </si>
  <si>
    <t>Hábitat en cifras 2021</t>
  </si>
  <si>
    <t>Ficha informativa Bogotá</t>
  </si>
  <si>
    <t>Nombre del indicador</t>
  </si>
  <si>
    <t>Descripción</t>
  </si>
  <si>
    <t>Fuente</t>
  </si>
  <si>
    <t>Fecha de actualización: 2020-01-14</t>
  </si>
  <si>
    <t>Se toman los resultados de las proyecciones de población construidas por el Departamento Administrativo Nacional de Estadística - DANE, con base en la información del Censo de Población y Vivienda (CNPV) de 2018.</t>
  </si>
  <si>
    <t>Anual</t>
  </si>
  <si>
    <t>Se toman los resultados de las proyecciones de hogares construidas por el Departamento Administrativo Nacional de Estadística - DANE, con base en la información del Censo de Población y Vivienda (CNPV) de 2018.</t>
  </si>
  <si>
    <t>Cabecera Municipal</t>
  </si>
  <si>
    <t>Centros Poblados y Rural Disperso</t>
  </si>
  <si>
    <t xml:space="preserve">Índice de masculinidad </t>
  </si>
  <si>
    <t>Se toma el cociente entre el número de hombres en la ciudad y el  de mujeres proyectado para el año de referencia.</t>
  </si>
  <si>
    <t>Se toman los resultados de las proyecciones de viviendas construidas por el Departamento Administrativo Nacional de Estadística - DANE, con base en la información del Censo de Población y Vivienda (CNPV) de 2018.</t>
  </si>
  <si>
    <t>Tamaño</t>
  </si>
  <si>
    <t>Población victima</t>
  </si>
  <si>
    <t>Sector hábitat</t>
  </si>
  <si>
    <t>Observatorio Distrital de Víctimas http://observatorio.victimasbogota.gov.co/productos/boletines</t>
  </si>
  <si>
    <t>Trimestral</t>
  </si>
  <si>
    <t>Déficit habitacional</t>
  </si>
  <si>
    <t>índice de Pobreza Multidimensional (IPM)</t>
  </si>
  <si>
    <t>Necesidades Básicas Insatisfechas (NBI)</t>
  </si>
  <si>
    <t>% Personas en NBI</t>
  </si>
  <si>
    <t>% Componente vivienda</t>
  </si>
  <si>
    <t>% Componente Servicios</t>
  </si>
  <si>
    <t>% Componente Hacinamiento</t>
  </si>
  <si>
    <t>Porcentaje de hogares pobre por IPM</t>
  </si>
  <si>
    <t>Porcentaje de hogares en déficit habitacional, la condición de déficit habitacional es definida por el Departamento Administrativo Nacional de Estadística (DANE).</t>
  </si>
  <si>
    <t>DANE https://www.dane.gov.co/index.php/estadísticas-por-tema/demografía-y-población/déficit-habitacional</t>
  </si>
  <si>
    <t>DANE - Censo Nacional de Población y Vivienda https://www.dane.gov.co/index.php/estadísticas-por-tema/demografía-y-población/censo-nacional-de-poblacion-y-vivenda-2018</t>
  </si>
  <si>
    <t>Archivo con información económica, demográfica y de calidad de vida de la ciudad de Bogotá</t>
  </si>
  <si>
    <t>Categoría</t>
  </si>
  <si>
    <t>Frecuencia con la que es posible actualizar el indicador</t>
  </si>
  <si>
    <t>Observaciones</t>
  </si>
  <si>
    <t>DANE - Demografía y Población - Proyecciones de población, https://www.dane.gov.co/index.php/estadísticas-por-tema/demografía-y-población/proyecciones-de-población</t>
  </si>
  <si>
    <t>DANE - Demografía y Población - Proyecciones de población, https://www.dane.gov.co/index.php/estadísticas-por-tema/demografía-y-población/proyecciones-de-viviendas-y-hogares</t>
  </si>
  <si>
    <t>Número de hogares descrinados por tamaño.</t>
  </si>
  <si>
    <t>Resultados Censo Nacional de Población y Vivienda https://www.dane.gov.co/index.php/estadísticas-por-tema/demografía-y-población/censo-nacional-de-poblacion-y-vivenda-2018</t>
  </si>
  <si>
    <t>Dependerá de la disponibilidad de información censal o la aplicación de una encuesta de hogar que tenga en cuenta en sus factores de expansión los resultados del Censo Nacional de Población y Vivienda (CNPV) de 2018, realizado por el DANE.</t>
  </si>
  <si>
    <t>100*(Encuestas SISBÉN reportadas 2020/ Población estimada 2021).</t>
  </si>
  <si>
    <t>Pobreza monetaria</t>
  </si>
  <si>
    <t>Desigualdad</t>
  </si>
  <si>
    <t>Coeficiente Gini</t>
  </si>
  <si>
    <t>Para la cabecera se toma DANE - GEIH 2019 https://www.dane.gov.co/index.php/estadísticas-por-tema/pobreza-y-condiciones-de-vida/pobreza-y-desigualdad/pobreza-monetaria-y-multidimensional-en-colombia-2018</t>
  </si>
  <si>
    <t>Para la cabecera se toma DANE - GEIH 2019 https://www.dane.gov.co/index.php/estadísticas-por-tema/pobreza-y-condiciones-de-vida/pobreza-y-desigualdad/pobreza-monetaria-y-multidimensional-en-colombia-2019</t>
  </si>
  <si>
    <t>Ingreso medio per cápita de la unidad de gasto.</t>
  </si>
  <si>
    <t>Dependerá de la disponibilidad de información censal.</t>
  </si>
  <si>
    <t>Hogares con 1 miembro</t>
  </si>
  <si>
    <t>Hogares con 2 miembros</t>
  </si>
  <si>
    <t>Hogares con 3 miembros</t>
  </si>
  <si>
    <t>Hogares con 4 o más miembros</t>
  </si>
  <si>
    <t>Objetivo: Recopilar y organizar indicadores socioeconómicos de la ciudad de Bogotá que se consideran relevantes para el sector hábitat, con base en información generada por entidades como: el Departamento Administrativo Nacional de Estadística - DANE, Secretaría Distrital de Planeación - SDP, Cámara de Comercio de Bogotá y la Unidad Administrativa Especial de Catastro Distrital - Bogotá.</t>
  </si>
  <si>
    <t>% Población víctima con deficiencias en el derecho de acceso a la vivienda</t>
  </si>
  <si>
    <t>Personas en SISBÉN como proporción de la población en 2021 (%)</t>
  </si>
  <si>
    <t>Personas en SISBÉN IV</t>
  </si>
  <si>
    <t>Índice de Pobreza Multidimensional (IPM)</t>
  </si>
  <si>
    <t>Se cumple con este derecho cuando se garantiza que la víctima de desplazamiento forzado hace parte de un hogar cuya vivienda
cumple con alguna de las siguientes características:
* No tiene privación en vivienda según los criterios establecidos en la metodología para el cálculo del Índice de Pobreza Multidimensional (IPM) utilizada por el Departamento Administrativo Nacional de Estadística (DANE) y algún miembro del hogar es propietario con documento registrado, es arrendatario con contrato verbal o escrito de la vivienda, o para la zona rural cuenta con la sana posesión.
* El hogar fue beneficiario de un subsidio de vivienda aplicado, vivienda en especie o mejoramiento de vivienda después del
último evento de desplazamiento forzado.</t>
  </si>
  <si>
    <t xml:space="preserve">El coeficiente de Gini es calculado como una proporción de las áreas en el diagrama de la Curva de Lorenz. Si el área entre la línea de perfecta igualdad y la curva de Lorenz es a, y el área por debajo de la curva de Lorenz es b, entonces el coeficiente de Gini es a/(a+b).
</t>
  </si>
  <si>
    <t>Porcentaje de hogares en condición de pobreza por el Índice de Necesidades Insatisfechas.</t>
  </si>
  <si>
    <t>Porcentaje de hogares con acceso a acueducto, alcantarillado residencial, aseo, gas natural y energía eléctrica</t>
  </si>
  <si>
    <t>Número de hogares en déficit cuantitativo como porcentaje del total de hogares, según indicaciones del DANE para el cálculo se excluyen los Lugares Especiales de Alojamiento - LEA, viviendas indígenas, afro, las viviendas desocupadas, viviendas temporales y viviendas ocupadas pero con todas las personas ausentes</t>
  </si>
  <si>
    <t>Unidades de vivienda iniciadas VIP [2020]</t>
  </si>
  <si>
    <t>Unidades de vivienda iniciadas VIS [2020]</t>
  </si>
  <si>
    <t>Unidades de vivienda iniciadas No VIS [2020]</t>
  </si>
  <si>
    <t>Población registrada en el Sistema de Identificación de Potenciales Beneficiarios de Programas Sociales SISBÉN IV, este incluye una desagregación por grupos de vulnerabilidad.</t>
  </si>
  <si>
    <t>DANE - 2021</t>
  </si>
  <si>
    <t>DANE, CNPV - 2018</t>
  </si>
  <si>
    <t>Población víctima registrada**</t>
  </si>
  <si>
    <t>RUV - 2020</t>
  </si>
  <si>
    <t>Personas en SISBEN IV</t>
  </si>
  <si>
    <t>SISBEN IV como proporción de la población</t>
  </si>
  <si>
    <t>Grupo A: pobreza extrema</t>
  </si>
  <si>
    <t>Grupo B: pobreza moderada</t>
  </si>
  <si>
    <t>Grupo C: vulnerables</t>
  </si>
  <si>
    <t>Grupo D: no vulnerables</t>
  </si>
  <si>
    <t>SDP, SISBEN IV - 2021</t>
  </si>
  <si>
    <t>Suelo urbano (ha)</t>
  </si>
  <si>
    <t>Suelo rural (ha)</t>
  </si>
  <si>
    <t>Suelo expansión urbana (ha)</t>
  </si>
  <si>
    <t>SDP - 2021</t>
  </si>
  <si>
    <t>Suelo de protección (ha)</t>
  </si>
  <si>
    <t>Habitante por hectárea cabecera</t>
  </si>
  <si>
    <t>Habitante por hectárea centros poblados y rural disperso</t>
  </si>
  <si>
    <t>Total predios residenciales</t>
  </si>
  <si>
    <t>Número de parques (Bolsillo)</t>
  </si>
  <si>
    <t>Número de parques (Vecinal)</t>
  </si>
  <si>
    <t>Número de parques (Zonal)</t>
  </si>
  <si>
    <t>Número de parques (Metropolitano y Regional)</t>
  </si>
  <si>
    <t>Área total parques (Bolsillo) (ha)</t>
  </si>
  <si>
    <t>Área total parques (Vecinal) (ha)</t>
  </si>
  <si>
    <t>Área total parques (Zonal) (ha)</t>
  </si>
  <si>
    <t>Área total parques (Metropolitano y Regional) (ha)</t>
  </si>
  <si>
    <t>Área total parques (ha)</t>
  </si>
  <si>
    <t>Espacio público de parques por cada 10 mil habitantes</t>
  </si>
  <si>
    <t>DANE - 2020</t>
  </si>
  <si>
    <t>Incidencia de la pobreza monetaria cabecera</t>
  </si>
  <si>
    <t>Brecha frente al resultado nacional</t>
  </si>
  <si>
    <t>Incidencia de la pobreza monetaria  extrema cabecera</t>
  </si>
  <si>
    <t>Coeficiente Gini cabecera</t>
  </si>
  <si>
    <t>Ingreso per cápita de la unidad de gasto de la población cabecera</t>
  </si>
  <si>
    <t>DANE, CEED - 2020</t>
  </si>
  <si>
    <t>Número de macroterritorios</t>
  </si>
  <si>
    <t>Macroterritorios (ha)</t>
  </si>
  <si>
    <t>Número de planes parciales predelimitados</t>
  </si>
  <si>
    <t>Área bruta de planes parciales predelimitados (ha)</t>
  </si>
  <si>
    <t>Número de planes parciales en proceso, formulación o viabilidad</t>
  </si>
  <si>
    <t>Área bruta de planes parciales en proceso, formulación o viabilidad (ha)</t>
  </si>
  <si>
    <t>Número de planes parciales adoptados</t>
  </si>
  <si>
    <t xml:space="preserve">Área bruta de planes parciales adoptados (ha) </t>
  </si>
  <si>
    <t>Número de polígonos de monitoreo</t>
  </si>
  <si>
    <t>SDHT, Subdirección Gestión del Suelo - 2021</t>
  </si>
  <si>
    <t>SDHT, Subdirección de Prevención y Seguimiento - 2021</t>
  </si>
  <si>
    <t>SDHT, Subdirección de Barrios - 2021</t>
  </si>
  <si>
    <t>Desarrollos informales regularizados (número)</t>
  </si>
  <si>
    <t>Desarrollos informales reguralizados (ha)</t>
  </si>
  <si>
    <t>Desarrollos informales reguralizados (% respecto área urbana)</t>
  </si>
  <si>
    <t>Territorios priorizados de mejoramiento</t>
  </si>
  <si>
    <t>Territorios priorizados de mejoramiento (ha)</t>
  </si>
  <si>
    <t>Personas</t>
  </si>
  <si>
    <t>Hombres</t>
  </si>
  <si>
    <t xml:space="preserve">Mujeres </t>
  </si>
  <si>
    <t>Índice de masculinidad</t>
  </si>
  <si>
    <t xml:space="preserve">Tamaño hogar </t>
  </si>
  <si>
    <t xml:space="preserve">Total viviendas </t>
  </si>
  <si>
    <t>Unidades de vivienda ocupadas</t>
  </si>
  <si>
    <t xml:space="preserve">Unidades de vivienda desocupadas </t>
  </si>
  <si>
    <t>Distribución etaria</t>
  </si>
  <si>
    <t>Hogares por tamaño</t>
  </si>
  <si>
    <t>Población SISBEN</t>
  </si>
  <si>
    <t>Servicios públicos</t>
  </si>
  <si>
    <t>% Hogares con acceso a energía eléctrica</t>
  </si>
  <si>
    <t>% Hogares con acceso a alcantarillado</t>
  </si>
  <si>
    <t>% Hogares con acceso a acueducto</t>
  </si>
  <si>
    <t>% Hogares con acceso a gas natural</t>
  </si>
  <si>
    <t>% Hogares con acceso a recolección de basuras</t>
  </si>
  <si>
    <t>% Hogares en déficit total</t>
  </si>
  <si>
    <t>% Hogares en déficit cuantitativo</t>
  </si>
  <si>
    <t>% Hogares en déficit cualitativo</t>
  </si>
  <si>
    <t>SDHT, CVP - 2021</t>
  </si>
  <si>
    <t>Unidades de vivienda iniciadas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</si>
</sst>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6">
    <numFmt numFmtId="41" formatCode="_-* #,##0_-;\-* #,##0_-;_-* &quot;-&quot;_-;_-@_-"/>
    <numFmt numFmtId="164" formatCode="_-&quot;$&quot;* #,##0_-;\-&quot;$&quot;* #,##0_-;_-&quot;$&quot;* &quot;-&quot;_-;_-@_-"/>
    <numFmt numFmtId="165" formatCode="#,##0.0"/>
    <numFmt numFmtId="166" formatCode="0.0"/>
    <numFmt numFmtId="167" formatCode="0.0%"/>
    <numFmt numFmtId="168" formatCode="_-* #,##0.00\ _P_t_s_-;\-* #,##0.00\ _P_t_s_-;_-* &quot;-&quot;??\ _P_t_s_-;_-@_-"/>
  </numFmts>
  <fonts count="22" x14ac:knownFonts="1">
    <font>
      <sz val="11"/>
      <color theme="1"/>
      <name val="Calibri"/>
      <family val="2"/>
      <scheme val="minor"/>
    </font>
    <font>
      <sz val="11"/>
      <color theme="1"/>
      <name val="Calibri"/>
      <family val="2"/>
      <scheme val="minor"/>
    </font>
    <font>
      <sz val="10"/>
      <color rgb="FF000000"/>
      <name val="Century Gothic"/>
      <family val="1"/>
    </font>
    <font>
      <sz val="10"/>
      <color theme="1"/>
      <name val="Century Gothic"/>
      <family val="1"/>
    </font>
    <font>
      <b/>
      <sz val="10"/>
      <color theme="1"/>
      <name val="Century Gothic"/>
      <family val="1"/>
    </font>
    <font>
      <b/>
      <sz val="18"/>
      <color theme="1"/>
      <name val="Century Gothic"/>
      <family val="1"/>
    </font>
    <font>
      <sz val="10"/>
      <name val="Century Gothic"/>
      <family val="1"/>
    </font>
    <font>
      <b/>
      <sz val="10"/>
      <color rgb="FF000000"/>
      <name val="Century Gothic"/>
      <family val="1"/>
    </font>
    <font>
      <sz val="10"/>
      <color theme="0"/>
      <name val="Century Gothic"/>
      <family val="1"/>
    </font>
    <font>
      <sz val="12"/>
      <color theme="0"/>
      <name val="Century Gothic"/>
      <family val="1"/>
    </font>
    <font>
      <u/>
      <sz val="11"/>
      <color theme="10"/>
      <name val="Calibri"/>
      <family val="2"/>
      <scheme val="minor"/>
    </font>
    <font>
      <b/>
      <sz val="10"/>
      <color theme="0"/>
      <name val="Century Gothic"/>
      <family val="1"/>
    </font>
    <font>
      <sz val="22"/>
      <color theme="0"/>
      <name val="Century Gothic"/>
      <family val="1"/>
    </font>
    <font>
      <sz val="10"/>
      <color theme="1"/>
      <name val="Calibri"/>
      <family val="2"/>
      <scheme val="minor"/>
    </font>
    <font>
      <u/>
      <sz val="10"/>
      <color theme="10"/>
      <name val="Calibri"/>
      <family val="2"/>
      <scheme val="minor"/>
    </font>
    <font>
      <u/>
      <sz val="10"/>
      <color rgb="FF000000"/>
      <name val="Century Gothic"/>
      <family val="1"/>
    </font>
    <font>
      <sz val="8"/>
      <color theme="1"/>
      <name val="Century Gothic"/>
      <family val="1"/>
    </font>
    <font>
      <sz val="9"/>
      <color theme="1"/>
      <name val="Century Gothic"/>
      <family val="1"/>
    </font>
    <font>
      <sz val="10"/>
      <name val="Century Gothic"/>
      <family val="2"/>
    </font>
    <font>
      <sz val="9"/>
      <color theme="0"/>
      <name val="Century Gothic"/>
      <family val="1"/>
    </font>
    <font>
      <sz val="9"/>
      <color theme="1"/>
      <name val="Calibri"/>
      <family val="2"/>
      <scheme val="minor"/>
    </font>
    <font>
      <sz val="10"/>
      <name val="Arial"/>
      <family val="2"/>
    </font>
  </fonts>
  <fills count="5">
    <fill>
      <patternFill patternType="none"/>
    </fill>
    <fill>
      <patternFill patternType="gray125"/>
    </fill>
    <fill>
      <patternFill patternType="solid">
        <fgColor rgb="FF00B050"/>
        <bgColor indexed="64"/>
      </patternFill>
    </fill>
    <fill>
      <patternFill patternType="solid">
        <fgColor theme="0"/>
        <bgColor indexed="64"/>
      </patternFill>
    </fill>
    <fill>
      <patternFill patternType="solid">
        <fgColor theme="9" tint="0.79998168889431442"/>
        <bgColor indexed="64"/>
      </patternFill>
    </fill>
  </fills>
  <borders count="38">
    <border>
      <left/>
      <right/>
      <top/>
      <bottom/>
      <diagonal/>
    </border>
    <border>
      <left style="hair">
        <color indexed="64"/>
      </left>
      <right style="hair">
        <color indexed="64"/>
      </right>
      <top style="hair">
        <color indexed="64"/>
      </top>
      <bottom style="hair">
        <color indexed="64"/>
      </bottom>
      <diagonal/>
    </border>
    <border>
      <left style="hair">
        <color theme="0"/>
      </left>
      <right style="hair">
        <color theme="0"/>
      </right>
      <top style="hair">
        <color theme="0"/>
      </top>
      <bottom style="hair">
        <color theme="0"/>
      </bottom>
      <diagonal/>
    </border>
    <border>
      <left/>
      <right style="hair">
        <color theme="0"/>
      </right>
      <top style="hair">
        <color theme="0"/>
      </top>
      <bottom style="hair">
        <color theme="0"/>
      </bottom>
      <diagonal/>
    </border>
    <border>
      <left style="hair">
        <color theme="0" tint="-0.499984740745262"/>
      </left>
      <right style="hair">
        <color theme="0" tint="-0.499984740745262"/>
      </right>
      <top style="hair">
        <color theme="0" tint="-0.499984740745262"/>
      </top>
      <bottom style="hair">
        <color theme="0" tint="-0.499984740745262"/>
      </bottom>
      <diagonal/>
    </border>
    <border>
      <left/>
      <right style="hair">
        <color theme="0"/>
      </right>
      <top/>
      <bottom style="hair">
        <color theme="0"/>
      </bottom>
      <diagonal/>
    </border>
    <border>
      <left/>
      <right style="hair">
        <color theme="0" tint="-0.499984740745262"/>
      </right>
      <top style="hair">
        <color theme="0" tint="-0.499984740745262"/>
      </top>
      <bottom style="hair">
        <color theme="0" tint="-0.499984740745262"/>
      </bottom>
      <diagonal/>
    </border>
    <border>
      <left style="hair">
        <color theme="0" tint="-0.499984740745262"/>
      </left>
      <right/>
      <top/>
      <bottom style="hair">
        <color theme="0" tint="-0.499984740745262"/>
      </bottom>
      <diagonal/>
    </border>
    <border>
      <left/>
      <right/>
      <top/>
      <bottom style="hair">
        <color theme="0" tint="-0.499984740745262"/>
      </bottom>
      <diagonal/>
    </border>
    <border>
      <left style="hair">
        <color theme="0" tint="-0.499984740745262"/>
      </left>
      <right/>
      <top style="hair">
        <color theme="0" tint="-0.499984740745262"/>
      </top>
      <bottom style="hair">
        <color theme="0" tint="-0.499984740745262"/>
      </bottom>
      <diagonal/>
    </border>
    <border>
      <left/>
      <right/>
      <top style="hair">
        <color theme="0" tint="-0.499984740745262"/>
      </top>
      <bottom style="hair">
        <color theme="0" tint="-0.499984740745262"/>
      </bottom>
      <diagonal/>
    </border>
    <border>
      <left style="hair">
        <color theme="0" tint="-0.499984740745262"/>
      </left>
      <right style="hair">
        <color theme="0" tint="-0.499984740745262"/>
      </right>
      <top/>
      <bottom style="hair">
        <color theme="0" tint="-0.499984740745262"/>
      </bottom>
      <diagonal/>
    </border>
    <border>
      <left/>
      <right style="hair">
        <color theme="0"/>
      </right>
      <top/>
      <bottom/>
      <diagonal/>
    </border>
    <border>
      <left style="hair">
        <color theme="0"/>
      </left>
      <right style="hair">
        <color theme="0"/>
      </right>
      <top/>
      <bottom/>
      <diagonal/>
    </border>
    <border>
      <left style="hair">
        <color theme="0" tint="-0.499984740745262"/>
      </left>
      <right/>
      <top/>
      <bottom/>
      <diagonal/>
    </border>
    <border>
      <left style="medium">
        <color theme="0" tint="-0.499984740745262"/>
      </left>
      <right style="hair">
        <color theme="0" tint="-0.499984740745262"/>
      </right>
      <top style="medium">
        <color theme="0" tint="-0.499984740745262"/>
      </top>
      <bottom style="hair">
        <color theme="0" tint="-0.499984740745262"/>
      </bottom>
      <diagonal/>
    </border>
    <border>
      <left style="hair">
        <color theme="0" tint="-0.499984740745262"/>
      </left>
      <right style="hair">
        <color theme="0" tint="-0.499984740745262"/>
      </right>
      <top style="medium">
        <color theme="0" tint="-0.499984740745262"/>
      </top>
      <bottom style="hair">
        <color theme="0" tint="-0.499984740745262"/>
      </bottom>
      <diagonal/>
    </border>
    <border>
      <left style="medium">
        <color theme="0" tint="-0.499984740745262"/>
      </left>
      <right style="hair">
        <color theme="0" tint="-0.499984740745262"/>
      </right>
      <top style="hair">
        <color theme="0" tint="-0.499984740745262"/>
      </top>
      <bottom style="hair">
        <color theme="0" tint="-0.499984740745262"/>
      </bottom>
      <diagonal/>
    </border>
    <border>
      <left style="hair">
        <color theme="0" tint="-0.499984740745262"/>
      </left>
      <right style="medium">
        <color theme="0" tint="-0.499984740745262"/>
      </right>
      <top style="hair">
        <color theme="0" tint="-0.499984740745262"/>
      </top>
      <bottom style="hair">
        <color theme="0" tint="-0.499984740745262"/>
      </bottom>
      <diagonal/>
    </border>
    <border>
      <left style="medium">
        <color theme="0" tint="-0.499984740745262"/>
      </left>
      <right style="hair">
        <color theme="0" tint="-0.499984740745262"/>
      </right>
      <top style="hair">
        <color theme="0" tint="-0.499984740745262"/>
      </top>
      <bottom style="medium">
        <color theme="0" tint="-0.499984740745262"/>
      </bottom>
      <diagonal/>
    </border>
    <border>
      <left style="hair">
        <color theme="0" tint="-0.499984740745262"/>
      </left>
      <right style="hair">
        <color theme="0" tint="-0.499984740745262"/>
      </right>
      <top style="hair">
        <color theme="0" tint="-0.499984740745262"/>
      </top>
      <bottom style="medium">
        <color theme="0" tint="-0.499984740745262"/>
      </bottom>
      <diagonal/>
    </border>
    <border>
      <left style="hair">
        <color theme="0" tint="-0.499984740745262"/>
      </left>
      <right style="medium">
        <color theme="0" tint="-0.499984740745262"/>
      </right>
      <top style="hair">
        <color theme="0" tint="-0.499984740745262"/>
      </top>
      <bottom style="medium">
        <color theme="0" tint="-0.499984740745262"/>
      </bottom>
      <diagonal/>
    </border>
    <border>
      <left style="medium">
        <color theme="0" tint="-0.499984740745262"/>
      </left>
      <right style="hair">
        <color theme="0" tint="-0.499984740745262"/>
      </right>
      <top/>
      <bottom style="hair">
        <color theme="0" tint="-0.499984740745262"/>
      </bottom>
      <diagonal/>
    </border>
    <border>
      <left style="hair">
        <color theme="0" tint="-0.499984740745262"/>
      </left>
      <right style="medium">
        <color theme="0" tint="-0.499984740745262"/>
      </right>
      <top/>
      <bottom style="hair">
        <color theme="0" tint="-0.499984740745262"/>
      </bottom>
      <diagonal/>
    </border>
    <border>
      <left style="hair">
        <color theme="0"/>
      </left>
      <right style="hair">
        <color theme="0"/>
      </right>
      <top style="medium">
        <color theme="0" tint="-0.499984740745262"/>
      </top>
      <bottom style="hair">
        <color theme="0"/>
      </bottom>
      <diagonal/>
    </border>
    <border>
      <left style="hair">
        <color theme="0"/>
      </left>
      <right style="medium">
        <color theme="0" tint="-0.499984740745262"/>
      </right>
      <top style="medium">
        <color theme="0" tint="-0.499984740745262"/>
      </top>
      <bottom style="hair">
        <color theme="0"/>
      </bottom>
      <diagonal/>
    </border>
    <border>
      <left style="medium">
        <color theme="0" tint="-0.499984740745262"/>
      </left>
      <right style="hair">
        <color theme="0" tint="-0.499984740745262"/>
      </right>
      <top/>
      <bottom/>
      <diagonal/>
    </border>
    <border>
      <left/>
      <right style="medium">
        <color theme="0" tint="-0.499984740745262"/>
      </right>
      <top/>
      <bottom style="hair">
        <color theme="0" tint="-0.499984740745262"/>
      </bottom>
      <diagonal/>
    </border>
    <border>
      <left style="medium">
        <color theme="0" tint="-0.499984740745262"/>
      </left>
      <right style="hair">
        <color theme="0" tint="-0.499984740745262"/>
      </right>
      <top/>
      <bottom style="medium">
        <color theme="0" tint="-0.499984740745262"/>
      </bottom>
      <diagonal/>
    </border>
    <border>
      <left style="hair">
        <color theme="0" tint="-0.499984740745262"/>
      </left>
      <right/>
      <top style="medium">
        <color theme="0" tint="-0.499984740745262"/>
      </top>
      <bottom style="hair">
        <color theme="0" tint="-0.499984740745262"/>
      </bottom>
      <diagonal/>
    </border>
    <border>
      <left style="medium">
        <color theme="0" tint="-0.499984740745262"/>
      </left>
      <right/>
      <top/>
      <bottom/>
      <diagonal/>
    </border>
    <border>
      <left/>
      <right style="hair">
        <color theme="0"/>
      </right>
      <top style="hair">
        <color theme="0"/>
      </top>
      <bottom style="medium">
        <color theme="0" tint="-0.499984740745262"/>
      </bottom>
      <diagonal/>
    </border>
    <border>
      <left/>
      <right/>
      <top/>
      <bottom style="medium">
        <color theme="0" tint="-0.499984740745262"/>
      </bottom>
      <diagonal/>
    </border>
    <border>
      <left/>
      <right/>
      <top style="medium">
        <color theme="0" tint="-0.499984740745262"/>
      </top>
      <bottom style="hair">
        <color theme="0" tint="-0.499984740745262"/>
      </bottom>
      <diagonal/>
    </border>
    <border>
      <left style="hair">
        <color indexed="64"/>
      </left>
      <right style="hair">
        <color indexed="64"/>
      </right>
      <top style="hair">
        <color indexed="64"/>
      </top>
      <bottom/>
      <diagonal/>
    </border>
    <border>
      <left/>
      <right style="hair">
        <color theme="0" tint="-0.499984740745262"/>
      </right>
      <top style="hair">
        <color theme="0" tint="-0.499984740745262"/>
      </top>
      <bottom/>
      <diagonal/>
    </border>
    <border>
      <left style="hair">
        <color theme="0" tint="-0.499984740745262"/>
      </left>
      <right style="hair">
        <color theme="0" tint="-0.499984740745262"/>
      </right>
      <top style="hair">
        <color theme="0" tint="-0.499984740745262"/>
      </top>
      <bottom/>
      <diagonal/>
    </border>
    <border>
      <left style="hair">
        <color theme="0"/>
      </left>
      <right style="hair">
        <color theme="0"/>
      </right>
      <top/>
      <bottom style="hair">
        <color theme="0"/>
      </bottom>
      <diagonal/>
    </border>
  </borders>
  <cellStyleXfs count="9">
    <xf numFmtId="0" fontId="0" fillId="0" borderId="0"/>
    <xf numFmtId="0" fontId="1" fillId="0" borderId="0"/>
    <xf numFmtId="41" fontId="1" fillId="0" borderId="0" applyFont="0" applyFill="0" applyBorder="0" applyAlignment="0" applyProtection="0"/>
    <xf numFmtId="9" fontId="1" fillId="0" borderId="0" applyFont="0" applyFill="0" applyBorder="0" applyAlignment="0" applyProtection="0"/>
    <xf numFmtId="0" fontId="10" fillId="0" borderId="0" applyNumberFormat="0" applyFill="0" applyBorder="0" applyAlignment="0" applyProtection="0"/>
    <xf numFmtId="164" fontId="1" fillId="0" borderId="0" applyFont="0" applyFill="0" applyBorder="0" applyAlignment="0" applyProtection="0"/>
    <xf numFmtId="9" fontId="21" fillId="0" borderId="0" applyFont="0" applyFill="0" applyBorder="0" applyAlignment="0" applyProtection="0"/>
    <xf numFmtId="0" fontId="21" fillId="0" borderId="0"/>
    <xf numFmtId="168" fontId="21" fillId="0" borderId="0" applyFont="0" applyFill="0" applyBorder="0" applyAlignment="0" applyProtection="0"/>
  </cellStyleXfs>
  <cellXfs count="141">
    <xf numFmtId="0" fontId="0" fillId="0" borderId="0" xfId="0"/>
    <xf numFmtId="0" fontId="3" fillId="3" borderId="0" xfId="0" applyFont="1" applyFill="1"/>
    <xf numFmtId="0" fontId="3" fillId="3" borderId="1" xfId="0" applyFont="1" applyFill="1" applyBorder="1" applyAlignment="1">
      <alignment horizontal="left" vertical="center"/>
    </xf>
    <xf numFmtId="0" fontId="9" fillId="2" borderId="1" xfId="0" applyFont="1" applyFill="1" applyBorder="1" applyAlignment="1">
      <alignment horizontal="center" vertical="center" wrapText="1"/>
    </xf>
    <xf numFmtId="0" fontId="9" fillId="2" borderId="1" xfId="0" applyFont="1" applyFill="1" applyBorder="1" applyAlignment="1">
      <alignment horizontal="left" vertical="center" wrapText="1"/>
    </xf>
    <xf numFmtId="0" fontId="3" fillId="3" borderId="0" xfId="0" applyFont="1" applyFill="1" applyBorder="1" applyAlignment="1">
      <alignment horizontal="center"/>
    </xf>
    <xf numFmtId="0" fontId="8" fillId="3" borderId="0" xfId="0" applyFont="1" applyFill="1" applyBorder="1" applyAlignment="1">
      <alignment horizontal="center"/>
    </xf>
    <xf numFmtId="0" fontId="11" fillId="3" borderId="2" xfId="0" applyFont="1" applyFill="1" applyBorder="1" applyAlignment="1">
      <alignment horizontal="center" vertical="center" wrapText="1"/>
    </xf>
    <xf numFmtId="3" fontId="8" fillId="3" borderId="2" xfId="0" applyNumberFormat="1" applyFont="1" applyFill="1" applyBorder="1" applyAlignment="1">
      <alignment horizontal="center"/>
    </xf>
    <xf numFmtId="0" fontId="7" fillId="3" borderId="4" xfId="0" applyFont="1" applyFill="1" applyBorder="1" applyAlignment="1">
      <alignment horizontal="center" vertical="center" wrapText="1"/>
    </xf>
    <xf numFmtId="0" fontId="2" fillId="3" borderId="4" xfId="0" applyFont="1" applyFill="1" applyBorder="1" applyAlignment="1">
      <alignment vertical="center" wrapText="1"/>
    </xf>
    <xf numFmtId="0" fontId="2" fillId="3" borderId="4" xfId="0" applyFont="1" applyFill="1" applyBorder="1" applyAlignment="1">
      <alignment horizontal="left" vertical="center" wrapText="1"/>
    </xf>
    <xf numFmtId="0" fontId="11" fillId="3" borderId="3" xfId="0" applyFont="1" applyFill="1" applyBorder="1" applyAlignment="1">
      <alignment horizontal="left" vertical="center" wrapText="1"/>
    </xf>
    <xf numFmtId="0" fontId="8" fillId="3" borderId="3" xfId="0" applyFont="1" applyFill="1" applyBorder="1"/>
    <xf numFmtId="0" fontId="3" fillId="3" borderId="0" xfId="0" applyFont="1" applyFill="1" applyAlignment="1">
      <alignment vertical="center"/>
    </xf>
    <xf numFmtId="0" fontId="3" fillId="3" borderId="0" xfId="0" applyFont="1" applyFill="1" applyBorder="1" applyAlignment="1">
      <alignment vertical="center"/>
    </xf>
    <xf numFmtId="0" fontId="3" fillId="3" borderId="0" xfId="0" applyFont="1" applyFill="1" applyBorder="1" applyAlignment="1">
      <alignment vertical="center" wrapText="1"/>
    </xf>
    <xf numFmtId="0" fontId="3" fillId="3" borderId="0" xfId="0" applyFont="1" applyFill="1" applyBorder="1" applyAlignment="1">
      <alignment horizontal="center" vertical="center"/>
    </xf>
    <xf numFmtId="0" fontId="3" fillId="3" borderId="0" xfId="0" applyFont="1" applyFill="1" applyBorder="1" applyAlignment="1">
      <alignment horizontal="center" vertical="center" wrapText="1"/>
    </xf>
    <xf numFmtId="0" fontId="3" fillId="3" borderId="0" xfId="0" applyFont="1" applyFill="1" applyBorder="1"/>
    <xf numFmtId="0" fontId="3" fillId="3" borderId="0" xfId="0" applyFont="1" applyFill="1" applyBorder="1" applyAlignment="1">
      <alignment horizontal="center" wrapText="1"/>
    </xf>
    <xf numFmtId="0" fontId="8" fillId="3" borderId="2" xfId="0" applyFont="1" applyFill="1" applyBorder="1" applyAlignment="1">
      <alignment vertical="center"/>
    </xf>
    <xf numFmtId="0" fontId="3" fillId="3" borderId="0" xfId="0" applyFont="1" applyFill="1" applyAlignment="1">
      <alignment horizontal="center" vertical="center" wrapText="1"/>
    </xf>
    <xf numFmtId="0" fontId="3" fillId="3" borderId="5" xfId="0" applyFont="1" applyFill="1" applyBorder="1" applyAlignment="1">
      <alignment vertical="center"/>
    </xf>
    <xf numFmtId="0" fontId="3" fillId="3" borderId="3" xfId="0" applyFont="1" applyFill="1" applyBorder="1" applyAlignment="1">
      <alignment vertical="center"/>
    </xf>
    <xf numFmtId="0" fontId="3" fillId="0" borderId="3" xfId="0" applyFont="1" applyFill="1" applyBorder="1" applyAlignment="1">
      <alignment vertical="center"/>
    </xf>
    <xf numFmtId="3" fontId="3" fillId="3" borderId="4" xfId="0" applyNumberFormat="1" applyFont="1" applyFill="1" applyBorder="1" applyAlignment="1">
      <alignment horizontal="center" vertical="center"/>
    </xf>
    <xf numFmtId="167" fontId="3" fillId="3" borderId="4" xfId="3" applyNumberFormat="1" applyFont="1" applyFill="1" applyBorder="1" applyAlignment="1">
      <alignment horizontal="center" vertical="center"/>
    </xf>
    <xf numFmtId="0" fontId="3" fillId="3" borderId="0" xfId="0" applyFont="1" applyFill="1" applyAlignment="1">
      <alignment horizontal="center" vertical="center"/>
    </xf>
    <xf numFmtId="0" fontId="3" fillId="3" borderId="0" xfId="0" applyFont="1" applyFill="1" applyAlignment="1">
      <alignment vertical="center" wrapText="1"/>
    </xf>
    <xf numFmtId="165" fontId="3" fillId="3" borderId="4" xfId="0" applyNumberFormat="1" applyFont="1" applyFill="1" applyBorder="1" applyAlignment="1">
      <alignment horizontal="center" vertical="center"/>
    </xf>
    <xf numFmtId="0" fontId="3" fillId="3" borderId="4" xfId="0" applyFont="1" applyFill="1" applyBorder="1"/>
    <xf numFmtId="4" fontId="3" fillId="3" borderId="4" xfId="0" applyNumberFormat="1" applyFont="1" applyFill="1" applyBorder="1" applyAlignment="1">
      <alignment horizontal="center" vertical="center"/>
    </xf>
    <xf numFmtId="0" fontId="2" fillId="3" borderId="6" xfId="0" applyFont="1" applyFill="1" applyBorder="1" applyAlignment="1">
      <alignment horizontal="left" vertical="center" wrapText="1"/>
    </xf>
    <xf numFmtId="0" fontId="15" fillId="3" borderId="4" xfId="0" applyFont="1" applyFill="1" applyBorder="1" applyAlignment="1">
      <alignment horizontal="left" vertical="center" wrapText="1"/>
    </xf>
    <xf numFmtId="0" fontId="15" fillId="3" borderId="4" xfId="0" applyFont="1" applyFill="1" applyBorder="1" applyAlignment="1">
      <alignment horizontal="center" vertical="center" wrapText="1"/>
    </xf>
    <xf numFmtId="3" fontId="3" fillId="3" borderId="4" xfId="0" applyNumberFormat="1" applyFont="1" applyFill="1" applyBorder="1" applyAlignment="1">
      <alignment horizontal="center"/>
    </xf>
    <xf numFmtId="3" fontId="3" fillId="3" borderId="4" xfId="0" applyNumberFormat="1" applyFont="1" applyFill="1" applyBorder="1" applyAlignment="1">
      <alignment horizontal="center" wrapText="1"/>
    </xf>
    <xf numFmtId="0" fontId="2" fillId="3" borderId="4" xfId="0" applyFont="1" applyFill="1" applyBorder="1" applyAlignment="1">
      <alignment horizontal="center" vertical="center" wrapText="1"/>
    </xf>
    <xf numFmtId="0" fontId="3" fillId="4" borderId="4" xfId="0" applyFont="1" applyFill="1" applyBorder="1" applyAlignment="1">
      <alignment horizontal="center" vertical="center" wrapText="1"/>
    </xf>
    <xf numFmtId="0" fontId="13" fillId="0" borderId="0" xfId="0" applyFont="1" applyBorder="1"/>
    <xf numFmtId="0" fontId="14" fillId="3" borderId="0" xfId="4" applyFont="1" applyFill="1" applyBorder="1" applyAlignment="1">
      <alignment vertical="center"/>
    </xf>
    <xf numFmtId="3" fontId="3" fillId="3" borderId="0" xfId="0" applyNumberFormat="1" applyFont="1" applyFill="1" applyBorder="1"/>
    <xf numFmtId="3" fontId="8" fillId="3" borderId="0" xfId="0" applyNumberFormat="1" applyFont="1" applyFill="1" applyBorder="1"/>
    <xf numFmtId="0" fontId="8" fillId="3" borderId="0" xfId="0" applyFont="1" applyFill="1" applyBorder="1" applyAlignment="1">
      <alignment vertical="center"/>
    </xf>
    <xf numFmtId="0" fontId="8" fillId="3" borderId="0" xfId="0" applyFont="1" applyFill="1" applyBorder="1"/>
    <xf numFmtId="0" fontId="13" fillId="3" borderId="0" xfId="0" applyFont="1" applyFill="1" applyBorder="1"/>
    <xf numFmtId="0" fontId="3" fillId="3" borderId="31" xfId="0" applyFont="1" applyFill="1" applyBorder="1" applyAlignment="1">
      <alignment vertical="center"/>
    </xf>
    <xf numFmtId="0" fontId="3" fillId="3" borderId="32" xfId="0" applyFont="1" applyFill="1" applyBorder="1" applyAlignment="1">
      <alignment horizontal="center" vertical="center" wrapText="1"/>
    </xf>
    <xf numFmtId="0" fontId="3" fillId="3" borderId="32" xfId="0" applyFont="1" applyFill="1" applyBorder="1" applyAlignment="1">
      <alignment vertical="center"/>
    </xf>
    <xf numFmtId="0" fontId="5" fillId="3" borderId="0" xfId="0" applyFont="1" applyFill="1" applyAlignment="1">
      <alignment horizontal="left" vertical="center"/>
    </xf>
    <xf numFmtId="0" fontId="3" fillId="3" borderId="0" xfId="0" applyFont="1" applyFill="1" applyAlignment="1">
      <alignment horizontal="left" vertical="center"/>
    </xf>
    <xf numFmtId="0" fontId="3" fillId="3" borderId="1" xfId="0" applyFont="1" applyFill="1" applyBorder="1" applyAlignment="1">
      <alignment horizontal="left" vertical="center" wrapText="1"/>
    </xf>
    <xf numFmtId="0" fontId="3" fillId="3" borderId="1" xfId="0" applyFont="1" applyFill="1" applyBorder="1" applyAlignment="1">
      <alignment horizontal="center" vertical="center"/>
    </xf>
    <xf numFmtId="0" fontId="3" fillId="3" borderId="1" xfId="0" applyFont="1" applyFill="1" applyBorder="1" applyAlignment="1">
      <alignment vertical="center" wrapText="1"/>
    </xf>
    <xf numFmtId="0" fontId="2" fillId="3" borderId="10" xfId="0" applyFont="1" applyFill="1" applyBorder="1" applyAlignment="1">
      <alignment horizontal="left" vertical="center" wrapText="1"/>
    </xf>
    <xf numFmtId="0" fontId="3" fillId="3" borderId="1" xfId="0" applyFont="1" applyFill="1" applyBorder="1" applyAlignment="1">
      <alignment horizontal="center" vertical="center" wrapText="1"/>
    </xf>
    <xf numFmtId="0" fontId="3" fillId="3" borderId="0" xfId="0" applyFont="1" applyFill="1" applyAlignment="1">
      <alignment horizontal="left" vertical="center" wrapText="1"/>
    </xf>
    <xf numFmtId="0" fontId="3" fillId="3" borderId="4" xfId="0" applyFont="1" applyFill="1" applyBorder="1" applyAlignment="1">
      <alignment horizontal="center" vertical="center"/>
    </xf>
    <xf numFmtId="0" fontId="8" fillId="2" borderId="15" xfId="0" applyFont="1" applyFill="1" applyBorder="1" applyAlignment="1">
      <alignment horizontal="center" vertical="center"/>
    </xf>
    <xf numFmtId="0" fontId="8" fillId="2" borderId="16" xfId="0" applyFont="1" applyFill="1" applyBorder="1" applyAlignment="1">
      <alignment horizontal="center" vertical="center" wrapText="1"/>
    </xf>
    <xf numFmtId="0" fontId="2" fillId="0" borderId="11" xfId="0" applyFont="1" applyFill="1" applyBorder="1" applyAlignment="1">
      <alignment vertical="center" wrapText="1"/>
    </xf>
    <xf numFmtId="3" fontId="3" fillId="0" borderId="23" xfId="0" applyNumberFormat="1" applyFont="1" applyFill="1" applyBorder="1" applyAlignment="1">
      <alignment horizontal="center" vertical="center"/>
    </xf>
    <xf numFmtId="0" fontId="2" fillId="0" borderId="4" xfId="0" applyFont="1" applyFill="1" applyBorder="1" applyAlignment="1">
      <alignment vertical="center" wrapText="1"/>
    </xf>
    <xf numFmtId="3" fontId="3" fillId="0" borderId="18" xfId="0" applyNumberFormat="1" applyFont="1" applyFill="1" applyBorder="1" applyAlignment="1">
      <alignment horizontal="center" vertical="center"/>
    </xf>
    <xf numFmtId="0" fontId="15" fillId="3" borderId="9" xfId="0" applyFont="1" applyFill="1" applyBorder="1" applyAlignment="1">
      <alignment horizontal="center" vertical="center" wrapText="1"/>
    </xf>
    <xf numFmtId="0" fontId="3" fillId="3" borderId="9" xfId="0" applyFont="1" applyFill="1" applyBorder="1" applyAlignment="1">
      <alignment horizontal="center" vertical="center"/>
    </xf>
    <xf numFmtId="0" fontId="17" fillId="3" borderId="0" xfId="0" applyFont="1" applyFill="1" applyAlignment="1">
      <alignment vertical="center"/>
    </xf>
    <xf numFmtId="0" fontId="17" fillId="3" borderId="0" xfId="0" applyFont="1" applyFill="1"/>
    <xf numFmtId="0" fontId="19" fillId="2" borderId="1" xfId="0" applyFont="1" applyFill="1" applyBorder="1" applyAlignment="1">
      <alignment horizontal="center" vertical="center" wrapText="1"/>
    </xf>
    <xf numFmtId="0" fontId="20" fillId="0" borderId="0" xfId="0" applyFont="1"/>
    <xf numFmtId="0" fontId="17" fillId="3" borderId="1" xfId="0" applyFont="1" applyFill="1" applyBorder="1" applyAlignment="1">
      <alignment horizontal="center" vertical="center"/>
    </xf>
    <xf numFmtId="0" fontId="2" fillId="3" borderId="35" xfId="0" applyFont="1" applyFill="1" applyBorder="1" applyAlignment="1">
      <alignment horizontal="left" vertical="center" wrapText="1"/>
    </xf>
    <xf numFmtId="3" fontId="3" fillId="3" borderId="36" xfId="0" applyNumberFormat="1" applyFont="1" applyFill="1" applyBorder="1" applyAlignment="1">
      <alignment horizontal="center" vertical="center"/>
    </xf>
    <xf numFmtId="0" fontId="18" fillId="0" borderId="1" xfId="0" applyFont="1" applyFill="1" applyBorder="1" applyAlignment="1">
      <alignment vertical="center" wrapText="1"/>
    </xf>
    <xf numFmtId="3" fontId="3" fillId="0" borderId="1" xfId="0" applyNumberFormat="1" applyFont="1" applyFill="1" applyBorder="1" applyAlignment="1">
      <alignment horizontal="center" vertical="center"/>
    </xf>
    <xf numFmtId="0" fontId="3" fillId="0" borderId="0" xfId="0" applyFont="1" applyFill="1" applyAlignment="1">
      <alignment vertical="center"/>
    </xf>
    <xf numFmtId="0" fontId="3" fillId="0" borderId="0" xfId="0" applyFont="1" applyFill="1" applyAlignment="1">
      <alignment horizontal="center" vertical="center" wrapText="1"/>
    </xf>
    <xf numFmtId="0" fontId="17" fillId="0" borderId="1" xfId="0" applyFont="1" applyFill="1" applyBorder="1" applyAlignment="1">
      <alignment horizontal="center" vertical="center"/>
    </xf>
    <xf numFmtId="0" fontId="2" fillId="0" borderId="1" xfId="0" applyFont="1" applyFill="1" applyBorder="1" applyAlignment="1">
      <alignment vertical="center" wrapText="1"/>
    </xf>
    <xf numFmtId="0" fontId="17" fillId="0" borderId="0" xfId="0" applyFont="1" applyFill="1" applyBorder="1" applyAlignment="1">
      <alignment horizontal="center" vertical="center"/>
    </xf>
    <xf numFmtId="4" fontId="3" fillId="0" borderId="1" xfId="0" applyNumberFormat="1" applyFont="1" applyFill="1" applyBorder="1" applyAlignment="1">
      <alignment horizontal="center" vertical="center"/>
    </xf>
    <xf numFmtId="167" fontId="3" fillId="0" borderId="1" xfId="3" applyNumberFormat="1" applyFont="1" applyFill="1" applyBorder="1" applyAlignment="1">
      <alignment horizontal="center" vertical="center"/>
    </xf>
    <xf numFmtId="165" fontId="3" fillId="0" borderId="1" xfId="0" applyNumberFormat="1" applyFont="1" applyFill="1" applyBorder="1" applyAlignment="1">
      <alignment horizontal="center" vertical="center"/>
    </xf>
    <xf numFmtId="0" fontId="17" fillId="0" borderId="34" xfId="0" applyFont="1" applyFill="1" applyBorder="1" applyAlignment="1">
      <alignment horizontal="center" vertical="center"/>
    </xf>
    <xf numFmtId="2" fontId="3" fillId="0" borderId="1" xfId="0" applyNumberFormat="1" applyFont="1" applyFill="1" applyBorder="1" applyAlignment="1">
      <alignment horizontal="center" vertical="center"/>
    </xf>
    <xf numFmtId="164" fontId="3" fillId="0" borderId="1" xfId="5" applyFont="1" applyFill="1" applyBorder="1" applyAlignment="1">
      <alignment horizontal="center" vertical="center"/>
    </xf>
    <xf numFmtId="0" fontId="8" fillId="0" borderId="37"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3" fillId="0" borderId="0" xfId="0" applyFont="1" applyFill="1"/>
    <xf numFmtId="2" fontId="3" fillId="0" borderId="4" xfId="0" applyNumberFormat="1" applyFont="1" applyFill="1" applyBorder="1" applyAlignment="1">
      <alignment horizontal="center" vertical="center"/>
    </xf>
    <xf numFmtId="2" fontId="3" fillId="0" borderId="18" xfId="0" applyNumberFormat="1" applyFont="1" applyFill="1" applyBorder="1" applyAlignment="1">
      <alignment horizontal="center" vertical="center" wrapText="1"/>
    </xf>
    <xf numFmtId="0" fontId="13" fillId="0" borderId="0" xfId="0" applyFont="1" applyFill="1"/>
    <xf numFmtId="2" fontId="6" fillId="0" borderId="4" xfId="0" applyNumberFormat="1" applyFont="1" applyFill="1" applyBorder="1" applyAlignment="1">
      <alignment horizontal="center"/>
    </xf>
    <xf numFmtId="2" fontId="6" fillId="0" borderId="18" xfId="0" applyNumberFormat="1" applyFont="1" applyFill="1" applyBorder="1" applyAlignment="1">
      <alignment horizontal="center"/>
    </xf>
    <xf numFmtId="166" fontId="3" fillId="0" borderId="4" xfId="0" applyNumberFormat="1" applyFont="1" applyFill="1" applyBorder="1" applyAlignment="1" applyProtection="1">
      <alignment horizontal="center"/>
      <protection hidden="1"/>
    </xf>
    <xf numFmtId="166" fontId="3" fillId="0" borderId="18" xfId="0" applyNumberFormat="1" applyFont="1" applyFill="1" applyBorder="1" applyAlignment="1" applyProtection="1">
      <alignment horizontal="center"/>
      <protection hidden="1"/>
    </xf>
    <xf numFmtId="0" fontId="3" fillId="0" borderId="4" xfId="0" applyFont="1" applyFill="1" applyBorder="1" applyAlignment="1">
      <alignment horizontal="left" vertical="center"/>
    </xf>
    <xf numFmtId="166" fontId="3" fillId="0" borderId="4" xfId="0" applyNumberFormat="1" applyFont="1" applyFill="1" applyBorder="1" applyAlignment="1" applyProtection="1">
      <alignment horizontal="center" vertical="center"/>
      <protection hidden="1"/>
    </xf>
    <xf numFmtId="166" fontId="3" fillId="0" borderId="18" xfId="0" applyNumberFormat="1" applyFont="1" applyFill="1" applyBorder="1" applyAlignment="1" applyProtection="1">
      <alignment horizontal="center" vertical="center"/>
      <protection hidden="1"/>
    </xf>
    <xf numFmtId="0" fontId="3" fillId="0" borderId="4" xfId="0" applyFont="1" applyFill="1" applyBorder="1"/>
    <xf numFmtId="0" fontId="3" fillId="0" borderId="20" xfId="0" applyFont="1" applyFill="1" applyBorder="1"/>
    <xf numFmtId="166" fontId="3" fillId="0" borderId="20" xfId="0" applyNumberFormat="1" applyFont="1" applyFill="1" applyBorder="1" applyAlignment="1" applyProtection="1">
      <alignment horizontal="center"/>
      <protection hidden="1"/>
    </xf>
    <xf numFmtId="166" fontId="3" fillId="0" borderId="21" xfId="0" applyNumberFormat="1" applyFont="1" applyFill="1" applyBorder="1" applyAlignment="1" applyProtection="1">
      <alignment horizontal="center"/>
      <protection hidden="1"/>
    </xf>
    <xf numFmtId="0" fontId="3" fillId="0" borderId="0" xfId="0" applyFont="1" applyFill="1" applyAlignment="1">
      <alignment horizontal="center" vertical="center"/>
    </xf>
    <xf numFmtId="167" fontId="3" fillId="0" borderId="18" xfId="3" applyNumberFormat="1" applyFont="1" applyFill="1" applyBorder="1" applyAlignment="1">
      <alignment horizontal="center" vertical="center"/>
    </xf>
    <xf numFmtId="10" fontId="3" fillId="0" borderId="18" xfId="3" applyNumberFormat="1" applyFont="1" applyFill="1" applyBorder="1" applyAlignment="1">
      <alignment horizontal="center" vertical="center"/>
    </xf>
    <xf numFmtId="165" fontId="3" fillId="0" borderId="18" xfId="0" applyNumberFormat="1" applyFont="1" applyFill="1" applyBorder="1" applyAlignment="1">
      <alignment horizontal="center" vertical="center"/>
    </xf>
    <xf numFmtId="0" fontId="2" fillId="0" borderId="20" xfId="0" applyFont="1" applyFill="1" applyBorder="1" applyAlignment="1">
      <alignment vertical="center" wrapText="1"/>
    </xf>
    <xf numFmtId="9" fontId="3" fillId="0" borderId="21" xfId="3" applyNumberFormat="1" applyFont="1" applyFill="1" applyBorder="1" applyAlignment="1">
      <alignment horizontal="center" vertical="center"/>
    </xf>
    <xf numFmtId="0" fontId="17" fillId="0" borderId="0" xfId="0" applyFont="1" applyFill="1" applyAlignment="1">
      <alignment vertical="center"/>
    </xf>
    <xf numFmtId="0" fontId="3" fillId="0" borderId="0" xfId="0" applyFont="1" applyFill="1" applyAlignment="1">
      <alignment vertical="center" wrapText="1"/>
    </xf>
    <xf numFmtId="0" fontId="4" fillId="3"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3" fillId="3" borderId="0" xfId="0" applyFont="1" applyFill="1" applyBorder="1" applyAlignment="1">
      <alignment horizontal="center"/>
    </xf>
    <xf numFmtId="0" fontId="3" fillId="3" borderId="0" xfId="0" applyFont="1" applyFill="1" applyBorder="1" applyAlignment="1">
      <alignment horizontal="left" vertical="center" wrapText="1"/>
    </xf>
    <xf numFmtId="0" fontId="3" fillId="0" borderId="22" xfId="0" applyFont="1" applyFill="1" applyBorder="1" applyAlignment="1">
      <alignment horizontal="center" vertical="center" textRotation="90" wrapText="1"/>
    </xf>
    <xf numFmtId="0" fontId="3" fillId="0" borderId="17" xfId="0" applyFont="1" applyFill="1" applyBorder="1" applyAlignment="1">
      <alignment horizontal="center" vertical="center" textRotation="90" wrapText="1"/>
    </xf>
    <xf numFmtId="0" fontId="3" fillId="0" borderId="19" xfId="0" applyFont="1" applyFill="1" applyBorder="1" applyAlignment="1">
      <alignment horizontal="center" vertical="center" textRotation="90" wrapText="1"/>
    </xf>
    <xf numFmtId="0" fontId="3" fillId="0" borderId="1" xfId="0" applyFont="1" applyFill="1" applyBorder="1" applyAlignment="1">
      <alignment horizontal="center" vertical="center" textRotation="90" wrapText="1"/>
    </xf>
    <xf numFmtId="0" fontId="7" fillId="3" borderId="4" xfId="0" applyFont="1" applyFill="1" applyBorder="1" applyAlignment="1">
      <alignment horizontal="center" vertical="center" wrapText="1"/>
    </xf>
    <xf numFmtId="0" fontId="3" fillId="4" borderId="9" xfId="0" applyFont="1" applyFill="1" applyBorder="1" applyAlignment="1">
      <alignment horizontal="center" vertical="center" wrapText="1"/>
    </xf>
    <xf numFmtId="0" fontId="3" fillId="4" borderId="10"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27" xfId="0" applyFont="1" applyFill="1" applyBorder="1" applyAlignment="1">
      <alignment horizontal="center" vertical="center" wrapText="1"/>
    </xf>
    <xf numFmtId="0" fontId="3" fillId="3" borderId="30" xfId="0" applyFont="1" applyFill="1" applyBorder="1" applyAlignment="1">
      <alignment horizontal="center" vertical="center" textRotation="90" wrapText="1"/>
    </xf>
    <xf numFmtId="0" fontId="3" fillId="4" borderId="12" xfId="0" applyFont="1" applyFill="1" applyBorder="1" applyAlignment="1">
      <alignment horizontal="center" vertical="center" wrapText="1"/>
    </xf>
    <xf numFmtId="0" fontId="3" fillId="4" borderId="13" xfId="0" applyFont="1" applyFill="1" applyBorder="1" applyAlignment="1">
      <alignment horizontal="center" vertical="center" wrapText="1"/>
    </xf>
    <xf numFmtId="0" fontId="3" fillId="0" borderId="26" xfId="0" applyFont="1" applyFill="1" applyBorder="1" applyAlignment="1">
      <alignment horizontal="center" vertical="center" textRotation="90" wrapText="1"/>
    </xf>
    <xf numFmtId="0" fontId="3" fillId="0" borderId="28" xfId="0" applyFont="1" applyFill="1" applyBorder="1" applyAlignment="1">
      <alignment horizontal="center" vertical="center" textRotation="90" wrapText="1"/>
    </xf>
    <xf numFmtId="0" fontId="2" fillId="0" borderId="1" xfId="0" applyFont="1" applyFill="1" applyBorder="1" applyAlignment="1">
      <alignment horizontal="center" vertical="center" wrapText="1"/>
    </xf>
    <xf numFmtId="0" fontId="3" fillId="4" borderId="8" xfId="0" applyFont="1" applyFill="1" applyBorder="1" applyAlignment="1">
      <alignment horizontal="center" vertical="center" wrapText="1"/>
    </xf>
    <xf numFmtId="0" fontId="12" fillId="2" borderId="0" xfId="0" applyFont="1" applyFill="1" applyBorder="1" applyAlignment="1">
      <alignment horizontal="center" vertical="center"/>
    </xf>
    <xf numFmtId="0" fontId="3" fillId="2" borderId="29" xfId="0" applyFont="1" applyFill="1" applyBorder="1" applyAlignment="1">
      <alignment horizontal="center" vertical="center"/>
    </xf>
    <xf numFmtId="0" fontId="3" fillId="2" borderId="33" xfId="0" applyFont="1" applyFill="1" applyBorder="1" applyAlignment="1">
      <alignment horizontal="center" vertical="center"/>
    </xf>
    <xf numFmtId="0" fontId="3" fillId="4" borderId="14" xfId="0" applyFont="1" applyFill="1" applyBorder="1" applyAlignment="1">
      <alignment horizontal="center" vertical="center" wrapText="1"/>
    </xf>
    <xf numFmtId="0" fontId="3" fillId="4" borderId="0" xfId="0" applyFont="1" applyFill="1" applyBorder="1" applyAlignment="1">
      <alignment horizontal="center" vertical="center" wrapText="1"/>
    </xf>
    <xf numFmtId="0" fontId="3" fillId="4" borderId="4" xfId="0" applyFont="1" applyFill="1" applyBorder="1" applyAlignment="1">
      <alignment horizontal="center" vertical="center" wrapText="1"/>
    </xf>
    <xf numFmtId="0" fontId="7" fillId="3" borderId="9" xfId="0" applyFont="1" applyFill="1" applyBorder="1" applyAlignment="1">
      <alignment horizontal="center" vertical="center" wrapText="1"/>
    </xf>
  </cellXfs>
  <cellStyles count="9">
    <cellStyle name="Comma 2" xfId="8" xr:uid="{C13FC85B-44E5-4E2B-B08D-82484B7AAD10}"/>
    <cellStyle name="Hipervínculo" xfId="4" builtinId="8"/>
    <cellStyle name="Millares [0] 2" xfId="2" xr:uid="{00000000-0005-0000-0000-000000000000}"/>
    <cellStyle name="Moneda [0]" xfId="5" builtinId="7"/>
    <cellStyle name="Normal" xfId="0" builtinId="0"/>
    <cellStyle name="Normal 11 3" xfId="1" xr:uid="{00000000-0005-0000-0000-000003000000}"/>
    <cellStyle name="Normal 3 2" xfId="7" xr:uid="{395693BD-94BC-4718-9A13-B332A953DEAB}"/>
    <cellStyle name="Percent 2" xfId="6" xr:uid="{E8484F94-D22F-4D3C-8146-3B5555B28454}"/>
    <cellStyle name="Porcentaje" xfId="3" builtinId="5"/>
  </cellStyles>
  <dxfs count="0"/>
  <tableStyles count="1" defaultTableStyle="TableStyleMedium2" defaultPivotStyle="PivotStyleLight16">
    <tableStyle name="Invisible" pivot="0" table="0" count="0" xr9:uid="{9BD00EA5-16AF-4A29-B653-367477E2485B}"/>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40" b="1" i="0" u="none" strike="noStrike" kern="1200" spc="0" baseline="0">
                <a:solidFill>
                  <a:schemeClr val="tx1">
                    <a:lumMod val="65000"/>
                    <a:lumOff val="35000"/>
                  </a:schemeClr>
                </a:solidFill>
                <a:latin typeface="Century Gothic" panose="020B0502020202020204" pitchFamily="34" charset="0"/>
                <a:ea typeface="+mn-ea"/>
                <a:cs typeface="+mn-cs"/>
              </a:defRPr>
            </a:pPr>
            <a:r>
              <a:rPr lang="es-ES_tradnl" b="1"/>
              <a:t>Total</a:t>
            </a:r>
          </a:p>
        </c:rich>
      </c:tx>
      <c:overlay val="0"/>
      <c:spPr>
        <a:noFill/>
        <a:ln>
          <a:noFill/>
        </a:ln>
        <a:effectLst/>
      </c:spPr>
      <c:txPr>
        <a:bodyPr rot="0" spcFirstLastPara="1" vertOverflow="ellipsis" vert="horz" wrap="square" anchor="ctr" anchorCtr="1"/>
        <a:lstStyle/>
        <a:p>
          <a:pPr>
            <a:defRPr sz="840" b="1" i="0" u="none" strike="noStrike" kern="1200" spc="0" baseline="0">
              <a:solidFill>
                <a:schemeClr val="tx1">
                  <a:lumMod val="65000"/>
                  <a:lumOff val="35000"/>
                </a:schemeClr>
              </a:solidFill>
              <a:latin typeface="Century Gothic" panose="020B0502020202020204" pitchFamily="34" charset="0"/>
              <a:ea typeface="+mn-ea"/>
              <a:cs typeface="+mn-cs"/>
            </a:defRPr>
          </a:pPr>
          <a:endParaRPr lang="es-CO"/>
        </a:p>
      </c:txPr>
    </c:title>
    <c:autoTitleDeleted val="0"/>
    <c:plotArea>
      <c:layout>
        <c:manualLayout>
          <c:layoutTarget val="inner"/>
          <c:xMode val="edge"/>
          <c:yMode val="edge"/>
          <c:x val="3.0555555555555555E-2"/>
          <c:y val="0.16298245614035087"/>
          <c:w val="0.93888888888888888"/>
          <c:h val="0.82117246857300719"/>
        </c:manualLayout>
      </c:layout>
      <c:barChart>
        <c:barDir val="bar"/>
        <c:grouping val="clustered"/>
        <c:varyColors val="0"/>
        <c:ser>
          <c:idx val="0"/>
          <c:order val="0"/>
          <c:tx>
            <c:strRef>
              <c:f>'Ficha Bogotá'!$C$38</c:f>
              <c:strCache>
                <c:ptCount val="1"/>
                <c:pt idx="0">
                  <c:v>Hombre</c:v>
                </c:pt>
              </c:strCache>
            </c:strRef>
          </c:tx>
          <c:spPr>
            <a:solidFill>
              <a:srgbClr val="00B050"/>
            </a:solidFill>
            <a:ln>
              <a:noFill/>
            </a:ln>
            <a:effectLst/>
          </c:spPr>
          <c:invertIfNegative val="0"/>
          <c:cat>
            <c:strRef>
              <c:f>'Ficha Bogotá'!$B$39:$B$52</c:f>
              <c:strCache>
                <c:ptCount val="14"/>
                <c:pt idx="0">
                  <c:v>00-04</c:v>
                </c:pt>
                <c:pt idx="1">
                  <c:v>05-09</c:v>
                </c:pt>
                <c:pt idx="2">
                  <c:v>10-14</c:v>
                </c:pt>
                <c:pt idx="3">
                  <c:v>15-19</c:v>
                </c:pt>
                <c:pt idx="4">
                  <c:v>20-24</c:v>
                </c:pt>
                <c:pt idx="5">
                  <c:v>25-29</c:v>
                </c:pt>
                <c:pt idx="6">
                  <c:v>30-34</c:v>
                </c:pt>
                <c:pt idx="7">
                  <c:v>35-39</c:v>
                </c:pt>
                <c:pt idx="8">
                  <c:v>40-44</c:v>
                </c:pt>
                <c:pt idx="9">
                  <c:v>45-49</c:v>
                </c:pt>
                <c:pt idx="10">
                  <c:v>50-54</c:v>
                </c:pt>
                <c:pt idx="11">
                  <c:v>55-59</c:v>
                </c:pt>
                <c:pt idx="12">
                  <c:v>60-64</c:v>
                </c:pt>
                <c:pt idx="13">
                  <c:v>&gt;= 65</c:v>
                </c:pt>
              </c:strCache>
            </c:strRef>
          </c:cat>
          <c:val>
            <c:numRef>
              <c:f>'Ficha Bogotá'!$C$39:$C$52</c:f>
              <c:numCache>
                <c:formatCode>General</c:formatCode>
                <c:ptCount val="14"/>
                <c:pt idx="0">
                  <c:v>249624</c:v>
                </c:pt>
                <c:pt idx="1">
                  <c:v>246584</c:v>
                </c:pt>
                <c:pt idx="2">
                  <c:v>247513</c:v>
                </c:pt>
                <c:pt idx="3">
                  <c:v>270971</c:v>
                </c:pt>
                <c:pt idx="4">
                  <c:v>344997</c:v>
                </c:pt>
                <c:pt idx="5">
                  <c:v>380873</c:v>
                </c:pt>
                <c:pt idx="6">
                  <c:v>341550</c:v>
                </c:pt>
                <c:pt idx="7">
                  <c:v>303410</c:v>
                </c:pt>
                <c:pt idx="8">
                  <c:v>264542</c:v>
                </c:pt>
                <c:pt idx="9">
                  <c:v>223693</c:v>
                </c:pt>
                <c:pt idx="10">
                  <c:v>211626</c:v>
                </c:pt>
                <c:pt idx="11">
                  <c:v>197615</c:v>
                </c:pt>
                <c:pt idx="12">
                  <c:v>161185</c:v>
                </c:pt>
                <c:pt idx="13">
                  <c:v>307366</c:v>
                </c:pt>
              </c:numCache>
            </c:numRef>
          </c:val>
          <c:extLst>
            <c:ext xmlns:c16="http://schemas.microsoft.com/office/drawing/2014/chart" uri="{C3380CC4-5D6E-409C-BE32-E72D297353CC}">
              <c16:uniqueId val="{00000000-9E37-C24E-A055-98C30D2DB102}"/>
            </c:ext>
          </c:extLst>
        </c:ser>
        <c:ser>
          <c:idx val="1"/>
          <c:order val="1"/>
          <c:tx>
            <c:strRef>
              <c:f>'Ficha Bogotá'!$D$38</c:f>
              <c:strCache>
                <c:ptCount val="1"/>
                <c:pt idx="0">
                  <c:v>Mujer</c:v>
                </c:pt>
              </c:strCache>
            </c:strRef>
          </c:tx>
          <c:spPr>
            <a:solidFill>
              <a:schemeClr val="accent6">
                <a:lumMod val="40000"/>
                <a:lumOff val="60000"/>
              </a:schemeClr>
            </a:solidFill>
            <a:ln>
              <a:noFill/>
            </a:ln>
            <a:effectLst/>
          </c:spPr>
          <c:invertIfNegative val="0"/>
          <c:cat>
            <c:strRef>
              <c:f>'Ficha Bogotá'!$B$39:$B$52</c:f>
              <c:strCache>
                <c:ptCount val="14"/>
                <c:pt idx="0">
                  <c:v>00-04</c:v>
                </c:pt>
                <c:pt idx="1">
                  <c:v>05-09</c:v>
                </c:pt>
                <c:pt idx="2">
                  <c:v>10-14</c:v>
                </c:pt>
                <c:pt idx="3">
                  <c:v>15-19</c:v>
                </c:pt>
                <c:pt idx="4">
                  <c:v>20-24</c:v>
                </c:pt>
                <c:pt idx="5">
                  <c:v>25-29</c:v>
                </c:pt>
                <c:pt idx="6">
                  <c:v>30-34</c:v>
                </c:pt>
                <c:pt idx="7">
                  <c:v>35-39</c:v>
                </c:pt>
                <c:pt idx="8">
                  <c:v>40-44</c:v>
                </c:pt>
                <c:pt idx="9">
                  <c:v>45-49</c:v>
                </c:pt>
                <c:pt idx="10">
                  <c:v>50-54</c:v>
                </c:pt>
                <c:pt idx="11">
                  <c:v>55-59</c:v>
                </c:pt>
                <c:pt idx="12">
                  <c:v>60-64</c:v>
                </c:pt>
                <c:pt idx="13">
                  <c:v>&gt;= 65</c:v>
                </c:pt>
              </c:strCache>
            </c:strRef>
          </c:cat>
          <c:val>
            <c:numRef>
              <c:f>'Ficha Bogotá'!$D$39:$D$52</c:f>
              <c:numCache>
                <c:formatCode>General</c:formatCode>
                <c:ptCount val="14"/>
                <c:pt idx="0">
                  <c:v>-239565</c:v>
                </c:pt>
                <c:pt idx="1">
                  <c:v>-236885</c:v>
                </c:pt>
                <c:pt idx="2">
                  <c:v>-239188</c:v>
                </c:pt>
                <c:pt idx="3">
                  <c:v>-267001</c:v>
                </c:pt>
                <c:pt idx="4">
                  <c:v>-346321</c:v>
                </c:pt>
                <c:pt idx="5">
                  <c:v>-382935</c:v>
                </c:pt>
                <c:pt idx="6">
                  <c:v>-348554</c:v>
                </c:pt>
                <c:pt idx="7">
                  <c:v>-319581</c:v>
                </c:pt>
                <c:pt idx="8">
                  <c:v>-292704</c:v>
                </c:pt>
                <c:pt idx="9">
                  <c:v>-260845</c:v>
                </c:pt>
                <c:pt idx="10">
                  <c:v>-256898</c:v>
                </c:pt>
                <c:pt idx="11">
                  <c:v>-246754</c:v>
                </c:pt>
                <c:pt idx="12">
                  <c:v>-207105</c:v>
                </c:pt>
                <c:pt idx="13">
                  <c:v>-438282</c:v>
                </c:pt>
              </c:numCache>
            </c:numRef>
          </c:val>
          <c:extLst>
            <c:ext xmlns:c16="http://schemas.microsoft.com/office/drawing/2014/chart" uri="{C3380CC4-5D6E-409C-BE32-E72D297353CC}">
              <c16:uniqueId val="{00000001-9E37-C24E-A055-98C30D2DB102}"/>
            </c:ext>
          </c:extLst>
        </c:ser>
        <c:dLbls>
          <c:showLegendKey val="0"/>
          <c:showVal val="0"/>
          <c:showCatName val="0"/>
          <c:showSerName val="0"/>
          <c:showPercent val="0"/>
          <c:showBubbleSize val="0"/>
        </c:dLbls>
        <c:gapWidth val="10"/>
        <c:overlap val="100"/>
        <c:axId val="477896319"/>
        <c:axId val="510046767"/>
      </c:barChart>
      <c:catAx>
        <c:axId val="477896319"/>
        <c:scaling>
          <c:orientation val="minMax"/>
        </c:scaling>
        <c:delete val="0"/>
        <c:axPos val="l"/>
        <c:numFmt formatCode="General" sourceLinked="1"/>
        <c:majorTickMark val="in"/>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Century Gothic" panose="020B0502020202020204" pitchFamily="34" charset="0"/>
                <a:ea typeface="+mn-ea"/>
                <a:cs typeface="+mn-cs"/>
              </a:defRPr>
            </a:pPr>
            <a:endParaRPr lang="es-CO"/>
          </a:p>
        </c:txPr>
        <c:crossAx val="510046767"/>
        <c:crosses val="autoZero"/>
        <c:auto val="1"/>
        <c:lblAlgn val="ctr"/>
        <c:lblOffset val="100"/>
        <c:noMultiLvlLbl val="0"/>
      </c:catAx>
      <c:valAx>
        <c:axId val="510046767"/>
        <c:scaling>
          <c:orientation val="minMax"/>
        </c:scaling>
        <c:delete val="1"/>
        <c:axPos val="b"/>
        <c:numFmt formatCode="General" sourceLinked="1"/>
        <c:majorTickMark val="none"/>
        <c:minorTickMark val="none"/>
        <c:tickLblPos val="nextTo"/>
        <c:crossAx val="477896319"/>
        <c:crosses val="autoZero"/>
        <c:crossBetween val="between"/>
      </c:valAx>
      <c:spPr>
        <a:noFill/>
        <a:ln>
          <a:noFill/>
        </a:ln>
        <a:effectLst/>
      </c:spPr>
    </c:plotArea>
    <c:legend>
      <c:legendPos val="b"/>
      <c:layout>
        <c:manualLayout>
          <c:xMode val="edge"/>
          <c:yMode val="edge"/>
          <c:x val="0.73566491688538937"/>
          <c:y val="5.871632822213009E-2"/>
          <c:w val="0.25470089676290464"/>
          <c:h val="6.2506907031357917E-2"/>
        </c:manualLayout>
      </c:layout>
      <c:overlay val="0"/>
      <c:spPr>
        <a:noFill/>
        <a:ln>
          <a:noFill/>
        </a:ln>
        <a:effectLst/>
      </c:spPr>
      <c:txPr>
        <a:bodyPr rot="0" spcFirstLastPara="1" vertOverflow="ellipsis" vert="horz" wrap="square" anchor="ctr" anchorCtr="1"/>
        <a:lstStyle/>
        <a:p>
          <a:pPr>
            <a:defRPr sz="700" b="0" i="0" u="none" strike="noStrike" kern="1200" baseline="0">
              <a:solidFill>
                <a:schemeClr val="tx1">
                  <a:lumMod val="65000"/>
                  <a:lumOff val="35000"/>
                </a:schemeClr>
              </a:solidFill>
              <a:latin typeface="Century Gothic" panose="020B0502020202020204" pitchFamily="34" charset="0"/>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bg1"/>
      </a:solidFill>
      <a:round/>
    </a:ln>
    <a:effectLst/>
  </c:spPr>
  <c:txPr>
    <a:bodyPr/>
    <a:lstStyle/>
    <a:p>
      <a:pPr>
        <a:defRPr sz="700">
          <a:latin typeface="Century Gothic" panose="020B0502020202020204" pitchFamily="34" charset="0"/>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40" b="1" i="0" u="none" strike="noStrike" kern="1200" spc="0" baseline="0">
                <a:solidFill>
                  <a:schemeClr val="tx1">
                    <a:lumMod val="65000"/>
                    <a:lumOff val="35000"/>
                  </a:schemeClr>
                </a:solidFill>
                <a:latin typeface="Century Gothic" panose="020B0502020202020204" pitchFamily="34" charset="0"/>
                <a:ea typeface="+mn-ea"/>
                <a:cs typeface="+mn-cs"/>
              </a:defRPr>
            </a:pPr>
            <a:r>
              <a:rPr lang="es-ES_tradnl" b="1"/>
              <a:t>Cabecera</a:t>
            </a:r>
            <a:r>
              <a:rPr lang="es-ES_tradnl" b="1" baseline="0"/>
              <a:t> municipal</a:t>
            </a:r>
            <a:endParaRPr lang="es-ES_tradnl" b="1"/>
          </a:p>
        </c:rich>
      </c:tx>
      <c:overlay val="0"/>
      <c:spPr>
        <a:noFill/>
        <a:ln>
          <a:noFill/>
        </a:ln>
        <a:effectLst/>
      </c:spPr>
      <c:txPr>
        <a:bodyPr rot="0" spcFirstLastPara="1" vertOverflow="ellipsis" vert="horz" wrap="square" anchor="ctr" anchorCtr="1"/>
        <a:lstStyle/>
        <a:p>
          <a:pPr>
            <a:defRPr sz="840" b="1" i="0" u="none" strike="noStrike" kern="1200" spc="0" baseline="0">
              <a:solidFill>
                <a:schemeClr val="tx1">
                  <a:lumMod val="65000"/>
                  <a:lumOff val="35000"/>
                </a:schemeClr>
              </a:solidFill>
              <a:latin typeface="Century Gothic" panose="020B0502020202020204" pitchFamily="34" charset="0"/>
              <a:ea typeface="+mn-ea"/>
              <a:cs typeface="+mn-cs"/>
            </a:defRPr>
          </a:pPr>
          <a:endParaRPr lang="es-CO"/>
        </a:p>
      </c:txPr>
    </c:title>
    <c:autoTitleDeleted val="0"/>
    <c:plotArea>
      <c:layout>
        <c:manualLayout>
          <c:layoutTarget val="inner"/>
          <c:xMode val="edge"/>
          <c:yMode val="edge"/>
          <c:x val="3.0555555555555555E-2"/>
          <c:y val="0.16298245614035087"/>
          <c:w val="0.93888888888888888"/>
          <c:h val="0.82117246857300719"/>
        </c:manualLayout>
      </c:layout>
      <c:barChart>
        <c:barDir val="bar"/>
        <c:grouping val="clustered"/>
        <c:varyColors val="0"/>
        <c:ser>
          <c:idx val="0"/>
          <c:order val="0"/>
          <c:tx>
            <c:strRef>
              <c:f>'Ficha Bogotá'!$E$38</c:f>
              <c:strCache>
                <c:ptCount val="1"/>
                <c:pt idx="0">
                  <c:v>Hombre</c:v>
                </c:pt>
              </c:strCache>
            </c:strRef>
          </c:tx>
          <c:spPr>
            <a:solidFill>
              <a:srgbClr val="00B050"/>
            </a:solidFill>
            <a:ln>
              <a:noFill/>
            </a:ln>
            <a:effectLst/>
          </c:spPr>
          <c:invertIfNegative val="0"/>
          <c:cat>
            <c:strRef>
              <c:f>'Ficha Bogotá'!$B$39:$B$52</c:f>
              <c:strCache>
                <c:ptCount val="14"/>
                <c:pt idx="0">
                  <c:v>00-04</c:v>
                </c:pt>
                <c:pt idx="1">
                  <c:v>05-09</c:v>
                </c:pt>
                <c:pt idx="2">
                  <c:v>10-14</c:v>
                </c:pt>
                <c:pt idx="3">
                  <c:v>15-19</c:v>
                </c:pt>
                <c:pt idx="4">
                  <c:v>20-24</c:v>
                </c:pt>
                <c:pt idx="5">
                  <c:v>25-29</c:v>
                </c:pt>
                <c:pt idx="6">
                  <c:v>30-34</c:v>
                </c:pt>
                <c:pt idx="7">
                  <c:v>35-39</c:v>
                </c:pt>
                <c:pt idx="8">
                  <c:v>40-44</c:v>
                </c:pt>
                <c:pt idx="9">
                  <c:v>45-49</c:v>
                </c:pt>
                <c:pt idx="10">
                  <c:v>50-54</c:v>
                </c:pt>
                <c:pt idx="11">
                  <c:v>55-59</c:v>
                </c:pt>
                <c:pt idx="12">
                  <c:v>60-64</c:v>
                </c:pt>
                <c:pt idx="13">
                  <c:v>&gt;= 65</c:v>
                </c:pt>
              </c:strCache>
            </c:strRef>
          </c:cat>
          <c:val>
            <c:numRef>
              <c:f>'Ficha Bogotá'!$E$39:$E$52</c:f>
              <c:numCache>
                <c:formatCode>#,##0</c:formatCode>
                <c:ptCount val="14"/>
                <c:pt idx="0">
                  <c:v>248150</c:v>
                </c:pt>
                <c:pt idx="1">
                  <c:v>245201</c:v>
                </c:pt>
                <c:pt idx="2">
                  <c:v>246191</c:v>
                </c:pt>
                <c:pt idx="3">
                  <c:v>269655</c:v>
                </c:pt>
                <c:pt idx="4">
                  <c:v>343711</c:v>
                </c:pt>
                <c:pt idx="5">
                  <c:v>379682</c:v>
                </c:pt>
                <c:pt idx="6">
                  <c:v>340457</c:v>
                </c:pt>
                <c:pt idx="7">
                  <c:v>302407</c:v>
                </c:pt>
                <c:pt idx="8">
                  <c:v>263620</c:v>
                </c:pt>
                <c:pt idx="9">
                  <c:v>222897</c:v>
                </c:pt>
                <c:pt idx="10">
                  <c:v>210858</c:v>
                </c:pt>
                <c:pt idx="11">
                  <c:v>196878</c:v>
                </c:pt>
                <c:pt idx="12">
                  <c:v>160600</c:v>
                </c:pt>
                <c:pt idx="13">
                  <c:v>306305</c:v>
                </c:pt>
              </c:numCache>
            </c:numRef>
          </c:val>
          <c:extLst>
            <c:ext xmlns:c16="http://schemas.microsoft.com/office/drawing/2014/chart" uri="{C3380CC4-5D6E-409C-BE32-E72D297353CC}">
              <c16:uniqueId val="{00000000-0276-694E-841A-E8B74A388F78}"/>
            </c:ext>
          </c:extLst>
        </c:ser>
        <c:ser>
          <c:idx val="1"/>
          <c:order val="1"/>
          <c:tx>
            <c:strRef>
              <c:f>'Ficha Bogotá'!$F$38</c:f>
              <c:strCache>
                <c:ptCount val="1"/>
                <c:pt idx="0">
                  <c:v>Mujer</c:v>
                </c:pt>
              </c:strCache>
            </c:strRef>
          </c:tx>
          <c:spPr>
            <a:solidFill>
              <a:schemeClr val="accent6">
                <a:lumMod val="40000"/>
                <a:lumOff val="60000"/>
              </a:schemeClr>
            </a:solidFill>
            <a:ln>
              <a:noFill/>
            </a:ln>
            <a:effectLst/>
          </c:spPr>
          <c:invertIfNegative val="0"/>
          <c:cat>
            <c:strRef>
              <c:f>'Ficha Bogotá'!$B$39:$B$52</c:f>
              <c:strCache>
                <c:ptCount val="14"/>
                <c:pt idx="0">
                  <c:v>00-04</c:v>
                </c:pt>
                <c:pt idx="1">
                  <c:v>05-09</c:v>
                </c:pt>
                <c:pt idx="2">
                  <c:v>10-14</c:v>
                </c:pt>
                <c:pt idx="3">
                  <c:v>15-19</c:v>
                </c:pt>
                <c:pt idx="4">
                  <c:v>20-24</c:v>
                </c:pt>
                <c:pt idx="5">
                  <c:v>25-29</c:v>
                </c:pt>
                <c:pt idx="6">
                  <c:v>30-34</c:v>
                </c:pt>
                <c:pt idx="7">
                  <c:v>35-39</c:v>
                </c:pt>
                <c:pt idx="8">
                  <c:v>40-44</c:v>
                </c:pt>
                <c:pt idx="9">
                  <c:v>45-49</c:v>
                </c:pt>
                <c:pt idx="10">
                  <c:v>50-54</c:v>
                </c:pt>
                <c:pt idx="11">
                  <c:v>55-59</c:v>
                </c:pt>
                <c:pt idx="12">
                  <c:v>60-64</c:v>
                </c:pt>
                <c:pt idx="13">
                  <c:v>&gt;= 65</c:v>
                </c:pt>
              </c:strCache>
            </c:strRef>
          </c:cat>
          <c:val>
            <c:numRef>
              <c:f>'Ficha Bogotá'!$F$39:$F$52</c:f>
              <c:numCache>
                <c:formatCode>#,##0</c:formatCode>
                <c:ptCount val="14"/>
                <c:pt idx="0">
                  <c:v>-238100</c:v>
                </c:pt>
                <c:pt idx="1">
                  <c:v>-235485</c:v>
                </c:pt>
                <c:pt idx="2">
                  <c:v>-237907</c:v>
                </c:pt>
                <c:pt idx="3">
                  <c:v>-265766</c:v>
                </c:pt>
                <c:pt idx="4">
                  <c:v>-345110</c:v>
                </c:pt>
                <c:pt idx="5">
                  <c:v>-381792</c:v>
                </c:pt>
                <c:pt idx="6">
                  <c:v>-347482</c:v>
                </c:pt>
                <c:pt idx="7">
                  <c:v>-318623</c:v>
                </c:pt>
                <c:pt idx="8">
                  <c:v>-291844</c:v>
                </c:pt>
                <c:pt idx="9">
                  <c:v>-260052</c:v>
                </c:pt>
                <c:pt idx="10">
                  <c:v>-256113</c:v>
                </c:pt>
                <c:pt idx="11">
                  <c:v>-245984</c:v>
                </c:pt>
                <c:pt idx="12">
                  <c:v>-206527</c:v>
                </c:pt>
                <c:pt idx="13">
                  <c:v>-437263</c:v>
                </c:pt>
              </c:numCache>
            </c:numRef>
          </c:val>
          <c:extLst>
            <c:ext xmlns:c16="http://schemas.microsoft.com/office/drawing/2014/chart" uri="{C3380CC4-5D6E-409C-BE32-E72D297353CC}">
              <c16:uniqueId val="{00000001-0276-694E-841A-E8B74A388F78}"/>
            </c:ext>
          </c:extLst>
        </c:ser>
        <c:dLbls>
          <c:showLegendKey val="0"/>
          <c:showVal val="0"/>
          <c:showCatName val="0"/>
          <c:showSerName val="0"/>
          <c:showPercent val="0"/>
          <c:showBubbleSize val="0"/>
        </c:dLbls>
        <c:gapWidth val="10"/>
        <c:overlap val="100"/>
        <c:axId val="477896319"/>
        <c:axId val="510046767"/>
      </c:barChart>
      <c:catAx>
        <c:axId val="477896319"/>
        <c:scaling>
          <c:orientation val="minMax"/>
        </c:scaling>
        <c:delete val="0"/>
        <c:axPos val="l"/>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Century Gothic" panose="020B0502020202020204" pitchFamily="34" charset="0"/>
                <a:ea typeface="+mn-ea"/>
                <a:cs typeface="+mn-cs"/>
              </a:defRPr>
            </a:pPr>
            <a:endParaRPr lang="es-CO"/>
          </a:p>
        </c:txPr>
        <c:crossAx val="510046767"/>
        <c:crosses val="autoZero"/>
        <c:auto val="1"/>
        <c:lblAlgn val="ctr"/>
        <c:lblOffset val="100"/>
        <c:noMultiLvlLbl val="0"/>
      </c:catAx>
      <c:valAx>
        <c:axId val="510046767"/>
        <c:scaling>
          <c:orientation val="minMax"/>
        </c:scaling>
        <c:delete val="1"/>
        <c:axPos val="b"/>
        <c:numFmt formatCode="#,##0" sourceLinked="1"/>
        <c:majorTickMark val="none"/>
        <c:minorTickMark val="none"/>
        <c:tickLblPos val="nextTo"/>
        <c:crossAx val="477896319"/>
        <c:crosses val="autoZero"/>
        <c:crossBetween val="between"/>
      </c:valAx>
      <c:spPr>
        <a:noFill/>
        <a:ln>
          <a:noFill/>
        </a:ln>
        <a:effectLst/>
      </c:spPr>
    </c:plotArea>
    <c:legend>
      <c:legendPos val="b"/>
      <c:layout>
        <c:manualLayout>
          <c:xMode val="edge"/>
          <c:yMode val="edge"/>
          <c:x val="0.73566491688538937"/>
          <c:y val="5.871632822213009E-2"/>
          <c:w val="0.23854913257793994"/>
          <c:h val="6.2506907031357917E-2"/>
        </c:manualLayout>
      </c:layout>
      <c:overlay val="0"/>
      <c:spPr>
        <a:noFill/>
        <a:ln>
          <a:noFill/>
        </a:ln>
        <a:effectLst/>
      </c:spPr>
      <c:txPr>
        <a:bodyPr rot="0" spcFirstLastPara="1" vertOverflow="ellipsis" vert="horz" wrap="square" anchor="ctr" anchorCtr="1"/>
        <a:lstStyle/>
        <a:p>
          <a:pPr>
            <a:defRPr sz="700" b="0" i="0" u="none" strike="noStrike" kern="1200" baseline="0">
              <a:solidFill>
                <a:schemeClr val="tx1">
                  <a:lumMod val="65000"/>
                  <a:lumOff val="35000"/>
                </a:schemeClr>
              </a:solidFill>
              <a:latin typeface="Century Gothic" panose="020B0502020202020204" pitchFamily="34" charset="0"/>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bg1"/>
      </a:solidFill>
      <a:round/>
    </a:ln>
    <a:effectLst/>
  </c:spPr>
  <c:txPr>
    <a:bodyPr/>
    <a:lstStyle/>
    <a:p>
      <a:pPr>
        <a:defRPr sz="700">
          <a:latin typeface="Century Gothic" panose="020B0502020202020204" pitchFamily="34" charset="0"/>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40" b="1" i="0" u="none" strike="noStrike" kern="1200" spc="0" baseline="0">
                <a:solidFill>
                  <a:schemeClr val="tx1">
                    <a:lumMod val="65000"/>
                    <a:lumOff val="35000"/>
                  </a:schemeClr>
                </a:solidFill>
                <a:latin typeface="Century Gothic" panose="020B0502020202020204" pitchFamily="34" charset="0"/>
                <a:ea typeface="+mn-ea"/>
                <a:cs typeface="+mn-cs"/>
              </a:defRPr>
            </a:pPr>
            <a:r>
              <a:rPr lang="es-ES_tradnl" b="1"/>
              <a:t>Centros poblados y rural disperso</a:t>
            </a:r>
          </a:p>
        </c:rich>
      </c:tx>
      <c:overlay val="0"/>
      <c:spPr>
        <a:noFill/>
        <a:ln>
          <a:noFill/>
        </a:ln>
        <a:effectLst/>
      </c:spPr>
      <c:txPr>
        <a:bodyPr rot="0" spcFirstLastPara="1" vertOverflow="ellipsis" vert="horz" wrap="square" anchor="ctr" anchorCtr="1"/>
        <a:lstStyle/>
        <a:p>
          <a:pPr>
            <a:defRPr sz="840" b="1" i="0" u="none" strike="noStrike" kern="1200" spc="0" baseline="0">
              <a:solidFill>
                <a:schemeClr val="tx1">
                  <a:lumMod val="65000"/>
                  <a:lumOff val="35000"/>
                </a:schemeClr>
              </a:solidFill>
              <a:latin typeface="Century Gothic" panose="020B0502020202020204" pitchFamily="34" charset="0"/>
              <a:ea typeface="+mn-ea"/>
              <a:cs typeface="+mn-cs"/>
            </a:defRPr>
          </a:pPr>
          <a:endParaRPr lang="es-CO"/>
        </a:p>
      </c:txPr>
    </c:title>
    <c:autoTitleDeleted val="0"/>
    <c:plotArea>
      <c:layout>
        <c:manualLayout>
          <c:layoutTarget val="inner"/>
          <c:xMode val="edge"/>
          <c:yMode val="edge"/>
          <c:x val="3.0555555555555555E-2"/>
          <c:y val="0.16298245614035087"/>
          <c:w val="0.93888888888888888"/>
          <c:h val="0.82117246857300719"/>
        </c:manualLayout>
      </c:layout>
      <c:barChart>
        <c:barDir val="bar"/>
        <c:grouping val="clustered"/>
        <c:varyColors val="0"/>
        <c:ser>
          <c:idx val="0"/>
          <c:order val="0"/>
          <c:tx>
            <c:strRef>
              <c:f>'Ficha Bogotá'!$G$38</c:f>
              <c:strCache>
                <c:ptCount val="1"/>
                <c:pt idx="0">
                  <c:v>Hombre</c:v>
                </c:pt>
              </c:strCache>
            </c:strRef>
          </c:tx>
          <c:spPr>
            <a:solidFill>
              <a:srgbClr val="00B050"/>
            </a:solidFill>
            <a:ln>
              <a:noFill/>
            </a:ln>
            <a:effectLst/>
          </c:spPr>
          <c:invertIfNegative val="0"/>
          <c:cat>
            <c:strRef>
              <c:f>'Ficha Bogotá'!$B$39:$B$52</c:f>
              <c:strCache>
                <c:ptCount val="14"/>
                <c:pt idx="0">
                  <c:v>00-04</c:v>
                </c:pt>
                <c:pt idx="1">
                  <c:v>05-09</c:v>
                </c:pt>
                <c:pt idx="2">
                  <c:v>10-14</c:v>
                </c:pt>
                <c:pt idx="3">
                  <c:v>15-19</c:v>
                </c:pt>
                <c:pt idx="4">
                  <c:v>20-24</c:v>
                </c:pt>
                <c:pt idx="5">
                  <c:v>25-29</c:v>
                </c:pt>
                <c:pt idx="6">
                  <c:v>30-34</c:v>
                </c:pt>
                <c:pt idx="7">
                  <c:v>35-39</c:v>
                </c:pt>
                <c:pt idx="8">
                  <c:v>40-44</c:v>
                </c:pt>
                <c:pt idx="9">
                  <c:v>45-49</c:v>
                </c:pt>
                <c:pt idx="10">
                  <c:v>50-54</c:v>
                </c:pt>
                <c:pt idx="11">
                  <c:v>55-59</c:v>
                </c:pt>
                <c:pt idx="12">
                  <c:v>60-64</c:v>
                </c:pt>
                <c:pt idx="13">
                  <c:v>&gt;= 65</c:v>
                </c:pt>
              </c:strCache>
            </c:strRef>
          </c:cat>
          <c:val>
            <c:numRef>
              <c:f>'Ficha Bogotá'!$G$39:$G$52</c:f>
              <c:numCache>
                <c:formatCode>General</c:formatCode>
                <c:ptCount val="14"/>
                <c:pt idx="0">
                  <c:v>1474</c:v>
                </c:pt>
                <c:pt idx="1">
                  <c:v>1383</c:v>
                </c:pt>
                <c:pt idx="2">
                  <c:v>1322</c:v>
                </c:pt>
                <c:pt idx="3">
                  <c:v>1316</c:v>
                </c:pt>
                <c:pt idx="4">
                  <c:v>1286</c:v>
                </c:pt>
                <c:pt idx="5">
                  <c:v>1191</c:v>
                </c:pt>
                <c:pt idx="6">
                  <c:v>1093</c:v>
                </c:pt>
                <c:pt idx="7">
                  <c:v>1003</c:v>
                </c:pt>
                <c:pt idx="8">
                  <c:v>922</c:v>
                </c:pt>
                <c:pt idx="9">
                  <c:v>796</c:v>
                </c:pt>
                <c:pt idx="10">
                  <c:v>768</c:v>
                </c:pt>
                <c:pt idx="11">
                  <c:v>737</c:v>
                </c:pt>
                <c:pt idx="12">
                  <c:v>585</c:v>
                </c:pt>
                <c:pt idx="13">
                  <c:v>1061</c:v>
                </c:pt>
              </c:numCache>
            </c:numRef>
          </c:val>
          <c:extLst>
            <c:ext xmlns:c16="http://schemas.microsoft.com/office/drawing/2014/chart" uri="{C3380CC4-5D6E-409C-BE32-E72D297353CC}">
              <c16:uniqueId val="{00000000-A365-DC48-B3DD-C48FD2921F2A}"/>
            </c:ext>
          </c:extLst>
        </c:ser>
        <c:ser>
          <c:idx val="1"/>
          <c:order val="1"/>
          <c:tx>
            <c:strRef>
              <c:f>'Ficha Bogotá'!$H$38</c:f>
              <c:strCache>
                <c:ptCount val="1"/>
                <c:pt idx="0">
                  <c:v>Mujer</c:v>
                </c:pt>
              </c:strCache>
            </c:strRef>
          </c:tx>
          <c:spPr>
            <a:solidFill>
              <a:schemeClr val="accent6">
                <a:lumMod val="40000"/>
                <a:lumOff val="60000"/>
              </a:schemeClr>
            </a:solidFill>
            <a:ln>
              <a:noFill/>
            </a:ln>
            <a:effectLst/>
          </c:spPr>
          <c:invertIfNegative val="0"/>
          <c:cat>
            <c:strRef>
              <c:f>'Ficha Bogotá'!$B$39:$B$52</c:f>
              <c:strCache>
                <c:ptCount val="14"/>
                <c:pt idx="0">
                  <c:v>00-04</c:v>
                </c:pt>
                <c:pt idx="1">
                  <c:v>05-09</c:v>
                </c:pt>
                <c:pt idx="2">
                  <c:v>10-14</c:v>
                </c:pt>
                <c:pt idx="3">
                  <c:v>15-19</c:v>
                </c:pt>
                <c:pt idx="4">
                  <c:v>20-24</c:v>
                </c:pt>
                <c:pt idx="5">
                  <c:v>25-29</c:v>
                </c:pt>
                <c:pt idx="6">
                  <c:v>30-34</c:v>
                </c:pt>
                <c:pt idx="7">
                  <c:v>35-39</c:v>
                </c:pt>
                <c:pt idx="8">
                  <c:v>40-44</c:v>
                </c:pt>
                <c:pt idx="9">
                  <c:v>45-49</c:v>
                </c:pt>
                <c:pt idx="10">
                  <c:v>50-54</c:v>
                </c:pt>
                <c:pt idx="11">
                  <c:v>55-59</c:v>
                </c:pt>
                <c:pt idx="12">
                  <c:v>60-64</c:v>
                </c:pt>
                <c:pt idx="13">
                  <c:v>&gt;= 65</c:v>
                </c:pt>
              </c:strCache>
            </c:strRef>
          </c:cat>
          <c:val>
            <c:numRef>
              <c:f>'Ficha Bogotá'!$H$39:$H$52</c:f>
              <c:numCache>
                <c:formatCode>General</c:formatCode>
                <c:ptCount val="14"/>
                <c:pt idx="0">
                  <c:v>-1465</c:v>
                </c:pt>
                <c:pt idx="1">
                  <c:v>-1400</c:v>
                </c:pt>
                <c:pt idx="2">
                  <c:v>-1281</c:v>
                </c:pt>
                <c:pt idx="3">
                  <c:v>-1235</c:v>
                </c:pt>
                <c:pt idx="4">
                  <c:v>-1211</c:v>
                </c:pt>
                <c:pt idx="5">
                  <c:v>-1143</c:v>
                </c:pt>
                <c:pt idx="6">
                  <c:v>-1072</c:v>
                </c:pt>
                <c:pt idx="7">
                  <c:v>-958</c:v>
                </c:pt>
                <c:pt idx="8">
                  <c:v>-860</c:v>
                </c:pt>
                <c:pt idx="9">
                  <c:v>-793</c:v>
                </c:pt>
                <c:pt idx="10">
                  <c:v>-785</c:v>
                </c:pt>
                <c:pt idx="11">
                  <c:v>-770</c:v>
                </c:pt>
                <c:pt idx="12">
                  <c:v>-578</c:v>
                </c:pt>
                <c:pt idx="13">
                  <c:v>-1019</c:v>
                </c:pt>
              </c:numCache>
            </c:numRef>
          </c:val>
          <c:extLst>
            <c:ext xmlns:c16="http://schemas.microsoft.com/office/drawing/2014/chart" uri="{C3380CC4-5D6E-409C-BE32-E72D297353CC}">
              <c16:uniqueId val="{00000001-A365-DC48-B3DD-C48FD2921F2A}"/>
            </c:ext>
          </c:extLst>
        </c:ser>
        <c:dLbls>
          <c:showLegendKey val="0"/>
          <c:showVal val="0"/>
          <c:showCatName val="0"/>
          <c:showSerName val="0"/>
          <c:showPercent val="0"/>
          <c:showBubbleSize val="0"/>
        </c:dLbls>
        <c:gapWidth val="10"/>
        <c:overlap val="100"/>
        <c:axId val="477896319"/>
        <c:axId val="510046767"/>
      </c:barChart>
      <c:catAx>
        <c:axId val="477896319"/>
        <c:scaling>
          <c:orientation val="minMax"/>
        </c:scaling>
        <c:delete val="0"/>
        <c:axPos val="l"/>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Century Gothic" panose="020B0502020202020204" pitchFamily="34" charset="0"/>
                <a:ea typeface="+mn-ea"/>
                <a:cs typeface="+mn-cs"/>
              </a:defRPr>
            </a:pPr>
            <a:endParaRPr lang="es-CO"/>
          </a:p>
        </c:txPr>
        <c:crossAx val="510046767"/>
        <c:crosses val="autoZero"/>
        <c:auto val="1"/>
        <c:lblAlgn val="ctr"/>
        <c:lblOffset val="100"/>
        <c:noMultiLvlLbl val="0"/>
      </c:catAx>
      <c:valAx>
        <c:axId val="510046767"/>
        <c:scaling>
          <c:orientation val="minMax"/>
        </c:scaling>
        <c:delete val="1"/>
        <c:axPos val="b"/>
        <c:numFmt formatCode="General" sourceLinked="1"/>
        <c:majorTickMark val="none"/>
        <c:minorTickMark val="none"/>
        <c:tickLblPos val="nextTo"/>
        <c:crossAx val="477896319"/>
        <c:crosses val="autoZero"/>
        <c:crossBetween val="between"/>
      </c:valAx>
      <c:spPr>
        <a:noFill/>
        <a:ln>
          <a:noFill/>
        </a:ln>
        <a:effectLst/>
      </c:spPr>
    </c:plotArea>
    <c:legend>
      <c:legendPos val="b"/>
      <c:layout>
        <c:manualLayout>
          <c:xMode val="edge"/>
          <c:yMode val="edge"/>
          <c:x val="0.73566491688538937"/>
          <c:y val="5.871632822213009E-2"/>
          <c:w val="0.23854913257793994"/>
          <c:h val="6.2506907031357917E-2"/>
        </c:manualLayout>
      </c:layout>
      <c:overlay val="0"/>
      <c:spPr>
        <a:noFill/>
        <a:ln>
          <a:noFill/>
        </a:ln>
        <a:effectLst/>
      </c:spPr>
      <c:txPr>
        <a:bodyPr rot="0" spcFirstLastPara="1" vertOverflow="ellipsis" vert="horz" wrap="square" anchor="ctr" anchorCtr="1"/>
        <a:lstStyle/>
        <a:p>
          <a:pPr>
            <a:defRPr sz="700" b="0" i="0" u="none" strike="noStrike" kern="1200" baseline="0">
              <a:solidFill>
                <a:schemeClr val="tx1">
                  <a:lumMod val="65000"/>
                  <a:lumOff val="35000"/>
                </a:schemeClr>
              </a:solidFill>
              <a:latin typeface="Century Gothic" panose="020B0502020202020204" pitchFamily="34" charset="0"/>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bg1"/>
      </a:solidFill>
      <a:round/>
    </a:ln>
    <a:effectLst/>
  </c:spPr>
  <c:txPr>
    <a:bodyPr/>
    <a:lstStyle/>
    <a:p>
      <a:pPr>
        <a:defRPr sz="700">
          <a:latin typeface="Century Gothic" panose="020B0502020202020204" pitchFamily="34" charset="0"/>
        </a:defRPr>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chemeClr val="tx1">
                    <a:lumMod val="65000"/>
                    <a:lumOff val="35000"/>
                  </a:schemeClr>
                </a:solidFill>
                <a:latin typeface="Century Gothic" panose="020B0502020202020204" pitchFamily="34" charset="0"/>
                <a:ea typeface="+mn-ea"/>
                <a:cs typeface="+mn-cs"/>
              </a:defRPr>
            </a:pPr>
            <a:r>
              <a:rPr lang="es-ES_tradnl" sz="1100" b="1"/>
              <a:t>Indicadores demograficos Bogotá</a:t>
            </a:r>
          </a:p>
        </c:rich>
      </c:tx>
      <c:overlay val="0"/>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Century Gothic" panose="020B0502020202020204" pitchFamily="34" charset="0"/>
              <a:ea typeface="+mn-ea"/>
              <a:cs typeface="+mn-cs"/>
            </a:defRPr>
          </a:pPr>
          <a:endParaRPr lang="es-CO"/>
        </a:p>
      </c:txPr>
    </c:title>
    <c:autoTitleDeleted val="0"/>
    <c:plotArea>
      <c:layout/>
      <c:barChart>
        <c:barDir val="col"/>
        <c:grouping val="clustered"/>
        <c:varyColors val="0"/>
        <c:ser>
          <c:idx val="0"/>
          <c:order val="0"/>
          <c:spPr>
            <a:solidFill>
              <a:schemeClr val="accent6">
                <a:lumMod val="20000"/>
                <a:lumOff val="8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Century Gothic" panose="020B0502020202020204" pitchFamily="34" charset="0"/>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('Ficha Bogotá'!$B$8,'Ficha Bogotá'!$B$13,'Ficha Bogotá'!$B$16)</c:f>
              <c:strCache>
                <c:ptCount val="3"/>
                <c:pt idx="0">
                  <c:v>Personas</c:v>
                </c:pt>
                <c:pt idx="1">
                  <c:v>Hogares</c:v>
                </c:pt>
                <c:pt idx="2">
                  <c:v>Total viviendas </c:v>
                </c:pt>
              </c:strCache>
            </c:strRef>
          </c:cat>
          <c:val>
            <c:numRef>
              <c:f>('Ficha Bogotá'!$C$8,'Ficha Bogotá'!$C$13,'Ficha Bogotá'!$C$16)</c:f>
              <c:numCache>
                <c:formatCode>#,##0</c:formatCode>
                <c:ptCount val="3"/>
                <c:pt idx="0">
                  <c:v>7834167</c:v>
                </c:pt>
                <c:pt idx="1">
                  <c:v>2840109</c:v>
                </c:pt>
                <c:pt idx="2">
                  <c:v>2822461</c:v>
                </c:pt>
              </c:numCache>
            </c:numRef>
          </c:val>
          <c:extLst>
            <c:ext xmlns:c16="http://schemas.microsoft.com/office/drawing/2014/chart" uri="{C3380CC4-5D6E-409C-BE32-E72D297353CC}">
              <c16:uniqueId val="{00000000-2A09-0E40-9B47-7BB993AE884D}"/>
            </c:ext>
          </c:extLst>
        </c:ser>
        <c:dLbls>
          <c:showLegendKey val="0"/>
          <c:showVal val="0"/>
          <c:showCatName val="0"/>
          <c:showSerName val="0"/>
          <c:showPercent val="0"/>
          <c:showBubbleSize val="0"/>
        </c:dLbls>
        <c:gapWidth val="219"/>
        <c:overlap val="-27"/>
        <c:axId val="560940031"/>
        <c:axId val="592127711"/>
      </c:barChart>
      <c:catAx>
        <c:axId val="56094003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Century Gothic" panose="020B0502020202020204" pitchFamily="34" charset="0"/>
                <a:ea typeface="+mn-ea"/>
                <a:cs typeface="+mn-cs"/>
              </a:defRPr>
            </a:pPr>
            <a:endParaRPr lang="es-CO"/>
          </a:p>
        </c:txPr>
        <c:crossAx val="592127711"/>
        <c:crosses val="autoZero"/>
        <c:auto val="1"/>
        <c:lblAlgn val="ctr"/>
        <c:lblOffset val="100"/>
        <c:noMultiLvlLbl val="0"/>
      </c:catAx>
      <c:valAx>
        <c:axId val="592127711"/>
        <c:scaling>
          <c:orientation val="minMax"/>
        </c:scaling>
        <c:delete val="1"/>
        <c:axPos val="l"/>
        <c:numFmt formatCode="#,##0" sourceLinked="1"/>
        <c:majorTickMark val="none"/>
        <c:minorTickMark val="none"/>
        <c:tickLblPos val="nextTo"/>
        <c:crossAx val="560940031"/>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Century Gothic" panose="020B0502020202020204" pitchFamily="34" charset="0"/>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4.xml"/><Relationship Id="rId4"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4138386</xdr:colOff>
      <xdr:row>0</xdr:row>
      <xdr:rowOff>108857</xdr:rowOff>
    </xdr:from>
    <xdr:to>
      <xdr:col>5</xdr:col>
      <xdr:colOff>1397642</xdr:colOff>
      <xdr:row>4</xdr:row>
      <xdr:rowOff>269338</xdr:rowOff>
    </xdr:to>
    <xdr:pic>
      <xdr:nvPicPr>
        <xdr:cNvPr id="2" name="Picture 2" descr="Resultado de imagen de logo bogota 2020 png">
          <a:extLst>
            <a:ext uri="{FF2B5EF4-FFF2-40B4-BE49-F238E27FC236}">
              <a16:creationId xmlns:a16="http://schemas.microsoft.com/office/drawing/2014/main" id="{2FD9CDEC-69C7-E74B-A1DE-FA1C17B9280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162986" y="108857"/>
          <a:ext cx="2009056" cy="10240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11560</xdr:colOff>
      <xdr:row>36</xdr:row>
      <xdr:rowOff>114300</xdr:rowOff>
    </xdr:from>
    <xdr:to>
      <xdr:col>1</xdr:col>
      <xdr:colOff>3669160</xdr:colOff>
      <xdr:row>51</xdr:row>
      <xdr:rowOff>152400</xdr:rowOff>
    </xdr:to>
    <xdr:graphicFrame macro="">
      <xdr:nvGraphicFramePr>
        <xdr:cNvPr id="2" name="Gráfico 1">
          <a:extLst>
            <a:ext uri="{FF2B5EF4-FFF2-40B4-BE49-F238E27FC236}">
              <a16:creationId xmlns:a16="http://schemas.microsoft.com/office/drawing/2014/main" id="{73909F2D-0EE2-C942-BC03-CFC47EAC646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3729193</xdr:colOff>
      <xdr:row>36</xdr:row>
      <xdr:rowOff>127000</xdr:rowOff>
    </xdr:from>
    <xdr:to>
      <xdr:col>4</xdr:col>
      <xdr:colOff>1125693</xdr:colOff>
      <xdr:row>51</xdr:row>
      <xdr:rowOff>165100</xdr:rowOff>
    </xdr:to>
    <xdr:graphicFrame macro="">
      <xdr:nvGraphicFramePr>
        <xdr:cNvPr id="5" name="Gráfico 4">
          <a:extLst>
            <a:ext uri="{FF2B5EF4-FFF2-40B4-BE49-F238E27FC236}">
              <a16:creationId xmlns:a16="http://schemas.microsoft.com/office/drawing/2014/main" id="{CD7A6AC1-0939-C944-BC72-FB4705F42A6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1144160</xdr:colOff>
      <xdr:row>36</xdr:row>
      <xdr:rowOff>139700</xdr:rowOff>
    </xdr:from>
    <xdr:to>
      <xdr:col>10</xdr:col>
      <xdr:colOff>267860</xdr:colOff>
      <xdr:row>51</xdr:row>
      <xdr:rowOff>177800</xdr:rowOff>
    </xdr:to>
    <xdr:graphicFrame macro="">
      <xdr:nvGraphicFramePr>
        <xdr:cNvPr id="6" name="Gráfico 5">
          <a:extLst>
            <a:ext uri="{FF2B5EF4-FFF2-40B4-BE49-F238E27FC236}">
              <a16:creationId xmlns:a16="http://schemas.microsoft.com/office/drawing/2014/main" id="{48EA459A-5E65-284E-88EF-0A771F3C9A0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7</xdr:col>
      <xdr:colOff>357764</xdr:colOff>
      <xdr:row>1</xdr:row>
      <xdr:rowOff>79375</xdr:rowOff>
    </xdr:from>
    <xdr:to>
      <xdr:col>10</xdr:col>
      <xdr:colOff>343538</xdr:colOff>
      <xdr:row>4</xdr:row>
      <xdr:rowOff>468456</xdr:rowOff>
    </xdr:to>
    <xdr:pic>
      <xdr:nvPicPr>
        <xdr:cNvPr id="7" name="Picture 2" descr="Resultado de imagen de logo bogota 2020 png">
          <a:extLst>
            <a:ext uri="{FF2B5EF4-FFF2-40B4-BE49-F238E27FC236}">
              <a16:creationId xmlns:a16="http://schemas.microsoft.com/office/drawing/2014/main" id="{0B083AE7-4205-AE47-8682-59E907A10E43}"/>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735560" y="443057"/>
          <a:ext cx="1701802" cy="960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87313</xdr:colOff>
      <xdr:row>6</xdr:row>
      <xdr:rowOff>65088</xdr:rowOff>
    </xdr:from>
    <xdr:to>
      <xdr:col>10</xdr:col>
      <xdr:colOff>301625</xdr:colOff>
      <xdr:row>17</xdr:row>
      <xdr:rowOff>95250</xdr:rowOff>
    </xdr:to>
    <xdr:graphicFrame macro="">
      <xdr:nvGraphicFramePr>
        <xdr:cNvPr id="9" name="Gráfico 8">
          <a:extLst>
            <a:ext uri="{FF2B5EF4-FFF2-40B4-BE49-F238E27FC236}">
              <a16:creationId xmlns:a16="http://schemas.microsoft.com/office/drawing/2014/main" id="{02E4A5F9-D57F-3847-8B12-F9468466894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F47"/>
  <sheetViews>
    <sheetView showGridLines="0" topLeftCell="A16" zoomScale="70" zoomScaleNormal="70" workbookViewId="0">
      <selection activeCell="C23" sqref="C23"/>
    </sheetView>
  </sheetViews>
  <sheetFormatPr baseColWidth="10" defaultColWidth="11.42578125" defaultRowHeight="13.5" x14ac:dyDescent="0.25"/>
  <cols>
    <col min="1" max="1" width="35.42578125" style="57" customWidth="1"/>
    <col min="2" max="2" width="67.42578125" style="51" customWidth="1"/>
    <col min="3" max="3" width="90.42578125" style="51" customWidth="1"/>
    <col min="4" max="4" width="56.140625" style="28" customWidth="1"/>
    <col min="5" max="5" width="62.28515625" style="51" customWidth="1"/>
    <col min="6" max="6" width="20.140625" style="51" customWidth="1"/>
    <col min="7" max="16384" width="11.42578125" style="51"/>
  </cols>
  <sheetData>
    <row r="3" spans="1:6" ht="22.5" x14ac:dyDescent="0.25">
      <c r="A3" s="50" t="s">
        <v>111</v>
      </c>
    </row>
    <row r="4" spans="1:6" ht="19.149999999999999" customHeight="1" x14ac:dyDescent="0.25">
      <c r="A4" s="50" t="s">
        <v>112</v>
      </c>
    </row>
    <row r="5" spans="1:6" ht="22.5" x14ac:dyDescent="0.25">
      <c r="A5" s="50" t="s">
        <v>118</v>
      </c>
    </row>
    <row r="6" spans="1:6" ht="22.5" x14ac:dyDescent="0.25">
      <c r="A6" s="50" t="s">
        <v>119</v>
      </c>
    </row>
    <row r="7" spans="1:6" x14ac:dyDescent="0.25">
      <c r="A7" s="51" t="s">
        <v>148</v>
      </c>
    </row>
    <row r="8" spans="1:6" x14ac:dyDescent="0.25">
      <c r="A8" s="51" t="s">
        <v>123</v>
      </c>
    </row>
    <row r="9" spans="1:6" x14ac:dyDescent="0.25">
      <c r="A9" s="51"/>
    </row>
    <row r="11" spans="1:6" s="22" customFormat="1" ht="36" customHeight="1" x14ac:dyDescent="0.25">
      <c r="A11" s="4" t="s">
        <v>149</v>
      </c>
      <c r="B11" s="3" t="s">
        <v>120</v>
      </c>
      <c r="C11" s="3" t="s">
        <v>121</v>
      </c>
      <c r="D11" s="3" t="s">
        <v>122</v>
      </c>
      <c r="E11" s="3" t="s">
        <v>150</v>
      </c>
      <c r="F11" s="3" t="s">
        <v>151</v>
      </c>
    </row>
    <row r="12" spans="1:6" ht="89.1" customHeight="1" x14ac:dyDescent="0.25">
      <c r="A12" s="113" t="s">
        <v>59</v>
      </c>
      <c r="B12" s="52" t="s">
        <v>49</v>
      </c>
      <c r="C12" s="52" t="s">
        <v>124</v>
      </c>
      <c r="D12" s="52" t="s">
        <v>152</v>
      </c>
      <c r="E12" s="53" t="s">
        <v>125</v>
      </c>
      <c r="F12" s="2"/>
    </row>
    <row r="13" spans="1:6" ht="89.1" customHeight="1" x14ac:dyDescent="0.25">
      <c r="A13" s="113"/>
      <c r="B13" s="52" t="s">
        <v>129</v>
      </c>
      <c r="C13" s="52" t="s">
        <v>130</v>
      </c>
      <c r="D13" s="52"/>
      <c r="E13" s="53" t="s">
        <v>125</v>
      </c>
      <c r="F13" s="2"/>
    </row>
    <row r="14" spans="1:6" ht="67.5" x14ac:dyDescent="0.25">
      <c r="A14" s="113"/>
      <c r="B14" s="52" t="s">
        <v>8</v>
      </c>
      <c r="C14" s="52" t="s">
        <v>126</v>
      </c>
      <c r="D14" s="54" t="s">
        <v>153</v>
      </c>
      <c r="E14" s="53" t="s">
        <v>125</v>
      </c>
      <c r="F14" s="2"/>
    </row>
    <row r="15" spans="1:6" ht="54" customHeight="1" x14ac:dyDescent="0.25">
      <c r="A15" s="113"/>
      <c r="B15" s="52" t="s">
        <v>113</v>
      </c>
      <c r="C15" s="52" t="s">
        <v>131</v>
      </c>
      <c r="D15" s="54" t="s">
        <v>153</v>
      </c>
      <c r="E15" s="53" t="s">
        <v>125</v>
      </c>
      <c r="F15" s="2"/>
    </row>
    <row r="16" spans="1:6" ht="67.5" x14ac:dyDescent="0.25">
      <c r="A16" s="113"/>
      <c r="B16" s="52" t="s">
        <v>69</v>
      </c>
      <c r="C16" s="52" t="s">
        <v>124</v>
      </c>
      <c r="D16" s="52" t="s">
        <v>152</v>
      </c>
      <c r="E16" s="53" t="s">
        <v>125</v>
      </c>
      <c r="F16" s="2"/>
    </row>
    <row r="17" spans="1:6" ht="54" x14ac:dyDescent="0.25">
      <c r="A17" s="113"/>
      <c r="B17" s="52" t="s">
        <v>9</v>
      </c>
      <c r="C17" s="52" t="s">
        <v>154</v>
      </c>
      <c r="D17" s="54" t="s">
        <v>155</v>
      </c>
      <c r="E17" s="52" t="s">
        <v>156</v>
      </c>
      <c r="F17" s="2"/>
    </row>
    <row r="18" spans="1:6" ht="67.5" x14ac:dyDescent="0.25">
      <c r="A18" s="113"/>
      <c r="B18" s="52" t="s">
        <v>24</v>
      </c>
      <c r="C18" s="52" t="s">
        <v>98</v>
      </c>
      <c r="D18" s="54" t="s">
        <v>115</v>
      </c>
      <c r="E18" s="53" t="s">
        <v>136</v>
      </c>
      <c r="F18" s="2"/>
    </row>
    <row r="19" spans="1:6" ht="148.5" x14ac:dyDescent="0.25">
      <c r="A19" s="113"/>
      <c r="B19" s="55" t="s">
        <v>170</v>
      </c>
      <c r="C19" s="52" t="s">
        <v>174</v>
      </c>
      <c r="D19" s="54" t="s">
        <v>135</v>
      </c>
      <c r="E19" s="53" t="s">
        <v>136</v>
      </c>
      <c r="F19" s="2"/>
    </row>
    <row r="20" spans="1:6" ht="27" x14ac:dyDescent="0.25">
      <c r="A20" s="113"/>
      <c r="B20" s="52" t="s">
        <v>66</v>
      </c>
      <c r="C20" s="52" t="s">
        <v>67</v>
      </c>
      <c r="D20" s="54" t="s">
        <v>65</v>
      </c>
      <c r="E20" s="53" t="s">
        <v>136</v>
      </c>
      <c r="F20" s="2"/>
    </row>
    <row r="21" spans="1:6" ht="54" x14ac:dyDescent="0.25">
      <c r="A21" s="113"/>
      <c r="B21" s="52" t="s">
        <v>171</v>
      </c>
      <c r="C21" s="52" t="s">
        <v>157</v>
      </c>
      <c r="D21" s="54" t="s">
        <v>100</v>
      </c>
      <c r="E21" s="53" t="s">
        <v>125</v>
      </c>
      <c r="F21" s="2"/>
    </row>
    <row r="22" spans="1:6" ht="44.1" customHeight="1" x14ac:dyDescent="0.25">
      <c r="A22" s="113"/>
      <c r="B22" s="52" t="s">
        <v>172</v>
      </c>
      <c r="C22" s="52" t="s">
        <v>182</v>
      </c>
      <c r="D22" s="54" t="s">
        <v>65</v>
      </c>
      <c r="E22" s="53" t="s">
        <v>136</v>
      </c>
      <c r="F22" s="2"/>
    </row>
    <row r="23" spans="1:6" x14ac:dyDescent="0.25">
      <c r="A23" s="113" t="s">
        <v>21</v>
      </c>
      <c r="B23" s="52" t="s">
        <v>22</v>
      </c>
      <c r="C23" s="52" t="s">
        <v>72</v>
      </c>
      <c r="D23" s="56" t="s">
        <v>28</v>
      </c>
      <c r="E23" s="2"/>
      <c r="F23" s="2"/>
    </row>
    <row r="24" spans="1:6" ht="34.5" customHeight="1" x14ac:dyDescent="0.25">
      <c r="A24" s="113"/>
      <c r="B24" s="52" t="s">
        <v>23</v>
      </c>
      <c r="C24" s="52" t="s">
        <v>50</v>
      </c>
      <c r="D24" s="56" t="s">
        <v>28</v>
      </c>
      <c r="E24" s="2"/>
      <c r="F24" s="2"/>
    </row>
    <row r="25" spans="1:6" x14ac:dyDescent="0.25">
      <c r="A25" s="113"/>
      <c r="B25" s="52" t="s">
        <v>25</v>
      </c>
      <c r="C25" s="52" t="s">
        <v>33</v>
      </c>
      <c r="D25" s="56" t="s">
        <v>29</v>
      </c>
      <c r="E25" s="2"/>
      <c r="F25" s="2"/>
    </row>
    <row r="26" spans="1:6" x14ac:dyDescent="0.25">
      <c r="A26" s="113"/>
      <c r="B26" s="52" t="s">
        <v>11</v>
      </c>
      <c r="C26" s="52" t="s">
        <v>12</v>
      </c>
      <c r="D26" s="56" t="s">
        <v>13</v>
      </c>
      <c r="E26" s="2"/>
      <c r="F26" s="2"/>
    </row>
    <row r="27" spans="1:6" ht="27" x14ac:dyDescent="0.25">
      <c r="A27" s="113"/>
      <c r="B27" s="52" t="s">
        <v>26</v>
      </c>
      <c r="C27" s="52" t="s">
        <v>101</v>
      </c>
      <c r="D27" s="56" t="s">
        <v>28</v>
      </c>
      <c r="E27" s="2"/>
      <c r="F27" s="2"/>
    </row>
    <row r="28" spans="1:6" ht="67.5" x14ac:dyDescent="0.25">
      <c r="A28" s="113" t="s">
        <v>0</v>
      </c>
      <c r="B28" s="52" t="s">
        <v>102</v>
      </c>
      <c r="C28" s="52" t="s">
        <v>54</v>
      </c>
      <c r="D28" s="52" t="s">
        <v>161</v>
      </c>
      <c r="E28" s="53" t="s">
        <v>125</v>
      </c>
      <c r="F28" s="53"/>
    </row>
    <row r="29" spans="1:6" ht="67.5" x14ac:dyDescent="0.25">
      <c r="A29" s="113"/>
      <c r="B29" s="52" t="s">
        <v>160</v>
      </c>
      <c r="C29" s="52" t="s">
        <v>175</v>
      </c>
      <c r="D29" s="52" t="s">
        <v>162</v>
      </c>
      <c r="E29" s="53" t="s">
        <v>125</v>
      </c>
      <c r="F29" s="53"/>
    </row>
    <row r="30" spans="1:6" ht="67.5" x14ac:dyDescent="0.25">
      <c r="A30" s="113"/>
      <c r="B30" s="52" t="s">
        <v>53</v>
      </c>
      <c r="C30" s="52" t="s">
        <v>163</v>
      </c>
      <c r="D30" s="52" t="s">
        <v>162</v>
      </c>
      <c r="E30" s="53" t="s">
        <v>125</v>
      </c>
      <c r="F30" s="53"/>
    </row>
    <row r="31" spans="1:6" ht="27" x14ac:dyDescent="0.25">
      <c r="A31" s="113" t="s">
        <v>1</v>
      </c>
      <c r="B31" s="52" t="s">
        <v>10</v>
      </c>
      <c r="C31" s="52" t="s">
        <v>177</v>
      </c>
      <c r="D31" s="56" t="s">
        <v>68</v>
      </c>
      <c r="E31" s="2" t="s">
        <v>164</v>
      </c>
      <c r="F31" s="2"/>
    </row>
    <row r="32" spans="1:6" ht="27" x14ac:dyDescent="0.25">
      <c r="A32" s="113"/>
      <c r="B32" s="52" t="s">
        <v>137</v>
      </c>
      <c r="C32" s="52" t="s">
        <v>145</v>
      </c>
      <c r="D32" s="56" t="s">
        <v>146</v>
      </c>
      <c r="E32" s="2" t="s">
        <v>164</v>
      </c>
      <c r="F32" s="2"/>
    </row>
    <row r="33" spans="1:6" ht="30" customHeight="1" x14ac:dyDescent="0.25">
      <c r="A33" s="113"/>
      <c r="B33" s="52" t="s">
        <v>173</v>
      </c>
      <c r="C33" s="52" t="s">
        <v>144</v>
      </c>
      <c r="D33" s="56" t="s">
        <v>103</v>
      </c>
      <c r="E33" s="2" t="s">
        <v>164</v>
      </c>
      <c r="F33" s="2"/>
    </row>
    <row r="34" spans="1:6" ht="54" x14ac:dyDescent="0.25">
      <c r="A34" s="113"/>
      <c r="B34" s="52" t="s">
        <v>139</v>
      </c>
      <c r="C34" s="52" t="s">
        <v>176</v>
      </c>
      <c r="D34" s="56" t="s">
        <v>147</v>
      </c>
      <c r="E34" s="2" t="s">
        <v>164</v>
      </c>
      <c r="F34" s="2"/>
    </row>
    <row r="35" spans="1:6" ht="52.15" customHeight="1" x14ac:dyDescent="0.25">
      <c r="A35" s="113" t="s">
        <v>3</v>
      </c>
      <c r="B35" s="52" t="s">
        <v>20</v>
      </c>
      <c r="C35" s="52" t="s">
        <v>116</v>
      </c>
      <c r="D35" s="56" t="s">
        <v>68</v>
      </c>
      <c r="E35" s="2" t="s">
        <v>164</v>
      </c>
      <c r="F35" s="2"/>
    </row>
    <row r="36" spans="1:6" ht="52.15" customHeight="1" x14ac:dyDescent="0.25">
      <c r="A36" s="113"/>
      <c r="B36" s="52" t="s">
        <v>18</v>
      </c>
      <c r="C36" s="52" t="s">
        <v>178</v>
      </c>
      <c r="D36" s="56" t="s">
        <v>68</v>
      </c>
      <c r="E36" s="2" t="s">
        <v>164</v>
      </c>
      <c r="F36" s="2"/>
    </row>
    <row r="37" spans="1:6" ht="55.15" customHeight="1" x14ac:dyDescent="0.25">
      <c r="A37" s="113"/>
      <c r="B37" s="52" t="s">
        <v>19</v>
      </c>
      <c r="C37" s="52" t="s">
        <v>117</v>
      </c>
      <c r="D37" s="56" t="s">
        <v>68</v>
      </c>
      <c r="E37" s="2" t="s">
        <v>164</v>
      </c>
      <c r="F37" s="2"/>
    </row>
    <row r="38" spans="1:6" ht="30" customHeight="1" x14ac:dyDescent="0.25">
      <c r="A38" s="113" t="s">
        <v>27</v>
      </c>
      <c r="B38" s="52" t="s">
        <v>30</v>
      </c>
      <c r="C38" s="52" t="s">
        <v>17</v>
      </c>
      <c r="D38" s="56" t="s">
        <v>7</v>
      </c>
      <c r="E38" s="2"/>
      <c r="F38" s="2"/>
    </row>
    <row r="39" spans="1:6" ht="27" x14ac:dyDescent="0.25">
      <c r="A39" s="113"/>
      <c r="B39" s="52" t="s">
        <v>2</v>
      </c>
      <c r="C39" s="52" t="s">
        <v>14</v>
      </c>
      <c r="D39" s="56" t="s">
        <v>15</v>
      </c>
      <c r="E39" s="2"/>
      <c r="F39" s="2"/>
    </row>
    <row r="40" spans="1:6" x14ac:dyDescent="0.25">
      <c r="A40" s="113"/>
      <c r="B40" s="52" t="s">
        <v>16</v>
      </c>
      <c r="C40" s="52" t="s">
        <v>75</v>
      </c>
      <c r="D40" s="56" t="s">
        <v>15</v>
      </c>
      <c r="E40" s="2"/>
      <c r="F40" s="2"/>
    </row>
    <row r="41" spans="1:6" x14ac:dyDescent="0.25">
      <c r="A41" s="113"/>
      <c r="B41" s="52" t="s">
        <v>4</v>
      </c>
      <c r="C41" s="52" t="s">
        <v>51</v>
      </c>
      <c r="D41" s="56" t="s">
        <v>42</v>
      </c>
      <c r="E41" s="2"/>
      <c r="F41" s="2"/>
    </row>
    <row r="42" spans="1:6" x14ac:dyDescent="0.25">
      <c r="A42" s="113"/>
      <c r="B42" s="52" t="s">
        <v>43</v>
      </c>
      <c r="C42" s="52" t="s">
        <v>41</v>
      </c>
      <c r="D42" s="56" t="s">
        <v>42</v>
      </c>
      <c r="E42" s="2"/>
      <c r="F42" s="2"/>
    </row>
    <row r="43" spans="1:6" ht="27" x14ac:dyDescent="0.25">
      <c r="A43" s="113"/>
      <c r="B43" s="52" t="s">
        <v>5</v>
      </c>
      <c r="C43" s="52" t="s">
        <v>31</v>
      </c>
      <c r="D43" s="56" t="s">
        <v>45</v>
      </c>
      <c r="E43" s="2"/>
      <c r="F43" s="2"/>
    </row>
    <row r="44" spans="1:6" x14ac:dyDescent="0.25">
      <c r="A44" s="113"/>
      <c r="B44" s="52" t="s">
        <v>6</v>
      </c>
      <c r="C44" s="52" t="s">
        <v>48</v>
      </c>
      <c r="D44" s="56" t="s">
        <v>46</v>
      </c>
      <c r="E44" s="2"/>
      <c r="F44" s="2"/>
    </row>
    <row r="45" spans="1:6" ht="27" x14ac:dyDescent="0.25">
      <c r="A45" s="113"/>
      <c r="B45" s="52" t="s">
        <v>55</v>
      </c>
      <c r="C45" s="52" t="s">
        <v>57</v>
      </c>
      <c r="D45" s="56" t="s">
        <v>58</v>
      </c>
      <c r="E45" s="2"/>
      <c r="F45" s="2"/>
    </row>
    <row r="46" spans="1:6" x14ac:dyDescent="0.25">
      <c r="A46" s="113"/>
      <c r="B46" s="52" t="s">
        <v>56</v>
      </c>
      <c r="C46" s="52" t="s">
        <v>56</v>
      </c>
      <c r="D46" s="56" t="s">
        <v>58</v>
      </c>
      <c r="E46" s="2"/>
      <c r="F46" s="2"/>
    </row>
    <row r="47" spans="1:6" ht="27" x14ac:dyDescent="0.25">
      <c r="A47" s="113"/>
      <c r="B47" s="52" t="s">
        <v>32</v>
      </c>
      <c r="C47" s="52" t="s">
        <v>52</v>
      </c>
      <c r="D47" s="56" t="s">
        <v>28</v>
      </c>
      <c r="E47" s="2"/>
      <c r="F47" s="2"/>
    </row>
  </sheetData>
  <mergeCells count="6">
    <mergeCell ref="A38:A47"/>
    <mergeCell ref="A12:A22"/>
    <mergeCell ref="A23:A27"/>
    <mergeCell ref="A31:A34"/>
    <mergeCell ref="A35:A37"/>
    <mergeCell ref="A28:A30"/>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160"/>
  <sheetViews>
    <sheetView showGridLines="0" tabSelected="1" topLeftCell="A40" zoomScaleNormal="100" workbookViewId="0">
      <selection activeCell="G108" sqref="G108"/>
    </sheetView>
  </sheetViews>
  <sheetFormatPr baseColWidth="10" defaultColWidth="10.85546875" defaultRowHeight="14.25" x14ac:dyDescent="0.25"/>
  <cols>
    <col min="1" max="1" width="13.28515625" style="14" customWidth="1"/>
    <col min="2" max="2" width="54.42578125" style="29" customWidth="1"/>
    <col min="3" max="3" width="13.42578125" style="28" customWidth="1"/>
    <col min="4" max="4" width="19.85546875" style="14" bestFit="1" customWidth="1"/>
    <col min="5" max="5" width="18.42578125" style="22" customWidth="1"/>
    <col min="6" max="6" width="9.85546875" style="14" bestFit="1" customWidth="1"/>
    <col min="7" max="7" width="8.140625" style="14" bestFit="1" customWidth="1"/>
    <col min="8" max="8" width="10.28515625" style="14" customWidth="1"/>
    <col min="9" max="9" width="5.7109375" style="14" bestFit="1" customWidth="1"/>
    <col min="10" max="10" width="8" style="14" bestFit="1" customWidth="1"/>
    <col min="11" max="11" width="5.85546875" style="14" bestFit="1" customWidth="1"/>
    <col min="12" max="12" width="45.140625" style="67" bestFit="1" customWidth="1"/>
    <col min="13" max="16384" width="10.85546875" style="14"/>
  </cols>
  <sheetData>
    <row r="1" spans="1:17" ht="28.5" x14ac:dyDescent="0.25">
      <c r="A1" s="134" t="s">
        <v>110</v>
      </c>
      <c r="B1" s="134"/>
      <c r="C1" s="134"/>
      <c r="D1" s="134"/>
      <c r="E1" s="134"/>
      <c r="F1" s="134"/>
      <c r="G1" s="134"/>
      <c r="H1" s="134"/>
      <c r="I1" s="134"/>
      <c r="J1" s="134"/>
      <c r="K1" s="134"/>
    </row>
    <row r="2" spans="1:17" x14ac:dyDescent="0.25">
      <c r="A2" s="15" t="s">
        <v>111</v>
      </c>
      <c r="B2" s="16"/>
      <c r="C2" s="17"/>
      <c r="D2" s="15"/>
      <c r="E2" s="18"/>
    </row>
    <row r="3" spans="1:17" s="1" customFormat="1" x14ac:dyDescent="0.3">
      <c r="A3" s="15" t="s">
        <v>112</v>
      </c>
      <c r="B3" s="19"/>
      <c r="C3" s="19"/>
      <c r="D3" s="19"/>
      <c r="E3" s="20"/>
      <c r="L3" s="68"/>
    </row>
    <row r="4" spans="1:17" ht="19.149999999999999" customHeight="1" x14ac:dyDescent="0.25">
      <c r="A4" s="116" t="s">
        <v>169</v>
      </c>
      <c r="B4" s="116"/>
      <c r="C4" s="116"/>
      <c r="D4" s="116"/>
      <c r="E4" s="116"/>
    </row>
    <row r="5" spans="1:17" ht="41.1" customHeight="1" thickBot="1" x14ac:dyDescent="0.3">
      <c r="A5" s="116"/>
      <c r="B5" s="116"/>
      <c r="C5" s="116"/>
      <c r="D5" s="116"/>
      <c r="E5" s="116"/>
    </row>
    <row r="6" spans="1:17" ht="39" customHeight="1" x14ac:dyDescent="0.25">
      <c r="A6" s="59" t="s">
        <v>71</v>
      </c>
      <c r="B6" s="60" t="s">
        <v>70</v>
      </c>
      <c r="C6" s="60" t="s">
        <v>95</v>
      </c>
      <c r="D6" s="60" t="s">
        <v>127</v>
      </c>
      <c r="E6" s="60" t="s">
        <v>128</v>
      </c>
      <c r="F6" s="135"/>
      <c r="G6" s="136"/>
      <c r="H6" s="136"/>
      <c r="I6" s="136"/>
      <c r="J6" s="136"/>
      <c r="K6" s="136"/>
      <c r="L6" s="69" t="s">
        <v>122</v>
      </c>
      <c r="M6"/>
      <c r="N6"/>
      <c r="O6"/>
      <c r="P6"/>
      <c r="Q6"/>
    </row>
    <row r="7" spans="1:17" ht="13.5" x14ac:dyDescent="0.2">
      <c r="A7" s="127" t="s">
        <v>76</v>
      </c>
      <c r="B7" s="128" t="s">
        <v>49</v>
      </c>
      <c r="C7" s="129"/>
      <c r="D7" s="129"/>
      <c r="E7" s="129"/>
      <c r="F7" s="15"/>
      <c r="G7" s="15"/>
      <c r="H7" s="15"/>
      <c r="I7" s="15"/>
      <c r="J7" s="15"/>
      <c r="K7" s="15"/>
      <c r="L7" s="70"/>
    </row>
    <row r="8" spans="1:17" ht="14.1" customHeight="1" x14ac:dyDescent="0.25">
      <c r="A8" s="127"/>
      <c r="B8" s="10" t="s">
        <v>236</v>
      </c>
      <c r="C8" s="26">
        <v>7834167</v>
      </c>
      <c r="D8" s="26">
        <v>7804660</v>
      </c>
      <c r="E8" s="26">
        <v>29507</v>
      </c>
      <c r="F8" s="15"/>
      <c r="G8" s="15"/>
      <c r="H8" s="15"/>
      <c r="I8" s="15"/>
      <c r="J8" s="15"/>
      <c r="K8" s="15"/>
      <c r="L8" s="71" t="s">
        <v>183</v>
      </c>
    </row>
    <row r="9" spans="1:17" ht="14.1" customHeight="1" x14ac:dyDescent="0.25">
      <c r="A9" s="127"/>
      <c r="B9" s="10" t="s">
        <v>237</v>
      </c>
      <c r="C9" s="26">
        <f>D9+E9</f>
        <v>3751549</v>
      </c>
      <c r="D9" s="26">
        <v>3736612</v>
      </c>
      <c r="E9" s="26">
        <v>14937</v>
      </c>
      <c r="F9" s="15"/>
      <c r="G9" s="15"/>
      <c r="H9" s="15"/>
      <c r="I9" s="15"/>
      <c r="J9" s="15"/>
      <c r="K9" s="15"/>
      <c r="L9" s="71" t="s">
        <v>183</v>
      </c>
    </row>
    <row r="10" spans="1:17" ht="14.1" customHeight="1" x14ac:dyDescent="0.2">
      <c r="A10" s="127"/>
      <c r="B10" s="10" t="s">
        <v>238</v>
      </c>
      <c r="C10" s="26">
        <f>D10+E10</f>
        <v>4082618</v>
      </c>
      <c r="D10" s="26">
        <v>4068048</v>
      </c>
      <c r="E10" s="26">
        <v>14570</v>
      </c>
      <c r="F10" s="40"/>
      <c r="G10" s="15"/>
      <c r="H10" s="15"/>
      <c r="I10" s="15"/>
      <c r="J10" s="15"/>
      <c r="K10" s="15"/>
      <c r="L10" s="71" t="s">
        <v>183</v>
      </c>
    </row>
    <row r="11" spans="1:17" ht="14.1" customHeight="1" x14ac:dyDescent="0.25">
      <c r="A11" s="127"/>
      <c r="B11" s="10" t="s">
        <v>239</v>
      </c>
      <c r="C11" s="30">
        <f>100*(C9/C10)</f>
        <v>91.890767149902345</v>
      </c>
      <c r="D11" s="30">
        <f t="shared" ref="D11:E11" si="0">100*(D9/D10)</f>
        <v>91.852701836359856</v>
      </c>
      <c r="E11" s="30">
        <f t="shared" si="0"/>
        <v>102.51887439945094</v>
      </c>
      <c r="F11" s="15"/>
      <c r="G11" s="15"/>
      <c r="H11" s="15"/>
      <c r="I11" s="15"/>
      <c r="J11" s="15"/>
      <c r="K11" s="15"/>
      <c r="L11" s="71" t="s">
        <v>183</v>
      </c>
    </row>
    <row r="12" spans="1:17" ht="14.1" customHeight="1" x14ac:dyDescent="0.2">
      <c r="A12" s="127"/>
      <c r="B12" s="128" t="s">
        <v>8</v>
      </c>
      <c r="C12" s="129"/>
      <c r="D12" s="129"/>
      <c r="E12" s="129"/>
      <c r="F12" s="15"/>
      <c r="G12" s="15"/>
      <c r="H12" s="15"/>
      <c r="I12" s="15"/>
      <c r="J12" s="15"/>
      <c r="K12" s="15"/>
      <c r="L12" s="70"/>
    </row>
    <row r="13" spans="1:17" ht="15" customHeight="1" x14ac:dyDescent="0.25">
      <c r="A13" s="127"/>
      <c r="B13" s="10" t="s">
        <v>8</v>
      </c>
      <c r="C13" s="26">
        <v>2840109</v>
      </c>
      <c r="D13" s="26">
        <v>2831040</v>
      </c>
      <c r="E13" s="26">
        <v>9069</v>
      </c>
      <c r="F13" s="15"/>
      <c r="G13" s="15"/>
      <c r="H13" s="15"/>
      <c r="I13" s="15"/>
      <c r="J13" s="15"/>
      <c r="K13" s="15"/>
      <c r="L13" s="71" t="s">
        <v>183</v>
      </c>
    </row>
    <row r="14" spans="1:17" ht="15" customHeight="1" x14ac:dyDescent="0.25">
      <c r="A14" s="127"/>
      <c r="B14" s="10" t="s">
        <v>240</v>
      </c>
      <c r="C14" s="32">
        <f>C8/C13</f>
        <v>2.7584036387335837</v>
      </c>
      <c r="D14" s="32">
        <f t="shared" ref="D14:E14" si="1">D8/D13</f>
        <v>2.7568172826946986</v>
      </c>
      <c r="E14" s="32">
        <f t="shared" si="1"/>
        <v>3.2536112029992283</v>
      </c>
      <c r="F14" s="15"/>
      <c r="G14" s="41"/>
      <c r="H14" s="15"/>
      <c r="I14" s="15"/>
      <c r="J14" s="15"/>
      <c r="K14" s="15"/>
      <c r="L14" s="71" t="s">
        <v>183</v>
      </c>
    </row>
    <row r="15" spans="1:17" ht="15" customHeight="1" x14ac:dyDescent="0.2">
      <c r="A15" s="127"/>
      <c r="B15" s="128" t="s">
        <v>113</v>
      </c>
      <c r="C15" s="129"/>
      <c r="D15" s="129"/>
      <c r="E15" s="129"/>
      <c r="F15" s="15"/>
      <c r="G15" s="41"/>
      <c r="H15" s="15"/>
      <c r="I15" s="15"/>
      <c r="J15" s="15"/>
      <c r="K15" s="15"/>
      <c r="L15" s="70"/>
    </row>
    <row r="16" spans="1:17" ht="15" customHeight="1" x14ac:dyDescent="0.25">
      <c r="A16" s="127"/>
      <c r="B16" s="10" t="s">
        <v>241</v>
      </c>
      <c r="C16" s="26">
        <v>2822461</v>
      </c>
      <c r="D16" s="26">
        <v>2811251</v>
      </c>
      <c r="E16" s="26">
        <v>11210</v>
      </c>
      <c r="F16" s="15"/>
      <c r="G16" s="15"/>
      <c r="H16" s="15"/>
      <c r="I16" s="15"/>
      <c r="J16" s="15"/>
      <c r="K16" s="15"/>
      <c r="L16" s="71" t="s">
        <v>183</v>
      </c>
    </row>
    <row r="17" spans="1:12" ht="15" customHeight="1" x14ac:dyDescent="0.25">
      <c r="A17" s="127"/>
      <c r="B17" s="10" t="s">
        <v>242</v>
      </c>
      <c r="C17" s="26">
        <v>2671281</v>
      </c>
      <c r="D17" s="26">
        <v>2662414</v>
      </c>
      <c r="E17" s="26">
        <v>8867</v>
      </c>
      <c r="F17" s="15"/>
      <c r="G17" s="15"/>
      <c r="H17" s="15"/>
      <c r="I17" s="15"/>
      <c r="J17" s="15"/>
      <c r="K17" s="15"/>
      <c r="L17" s="71" t="s">
        <v>183</v>
      </c>
    </row>
    <row r="18" spans="1:12" ht="15" customHeight="1" x14ac:dyDescent="0.25">
      <c r="A18" s="127"/>
      <c r="B18" s="10" t="s">
        <v>243</v>
      </c>
      <c r="C18" s="26">
        <f>C16-C17</f>
        <v>151180</v>
      </c>
      <c r="D18" s="26">
        <f t="shared" ref="D18:E18" si="2">D16-D17</f>
        <v>148837</v>
      </c>
      <c r="E18" s="26">
        <f t="shared" si="2"/>
        <v>2343</v>
      </c>
      <c r="F18" s="15"/>
      <c r="G18" s="15"/>
      <c r="H18" s="15"/>
      <c r="I18" s="15"/>
      <c r="J18" s="15"/>
      <c r="K18" s="15"/>
      <c r="L18" s="71" t="s">
        <v>183</v>
      </c>
    </row>
    <row r="19" spans="1:12" ht="15" customHeight="1" x14ac:dyDescent="0.2">
      <c r="A19" s="127"/>
      <c r="B19" s="133" t="s">
        <v>244</v>
      </c>
      <c r="C19" s="133"/>
      <c r="D19" s="133"/>
      <c r="E19" s="133"/>
      <c r="F19" s="133"/>
      <c r="G19" s="133"/>
      <c r="H19" s="133"/>
      <c r="I19" s="133"/>
      <c r="J19" s="133"/>
      <c r="K19" s="133"/>
      <c r="L19" s="70"/>
    </row>
    <row r="20" spans="1:12" ht="33" customHeight="1" x14ac:dyDescent="0.2">
      <c r="A20" s="127"/>
      <c r="B20" s="9"/>
      <c r="C20" s="121" t="s">
        <v>95</v>
      </c>
      <c r="D20" s="121"/>
      <c r="E20" s="121"/>
      <c r="F20" s="121" t="s">
        <v>127</v>
      </c>
      <c r="G20" s="121"/>
      <c r="H20" s="121"/>
      <c r="I20" s="121" t="s">
        <v>128</v>
      </c>
      <c r="J20" s="121"/>
      <c r="K20" s="140"/>
      <c r="L20" s="70"/>
    </row>
    <row r="21" spans="1:12" ht="15" customHeight="1" x14ac:dyDescent="0.2">
      <c r="A21" s="127"/>
      <c r="B21" s="34" t="s">
        <v>94</v>
      </c>
      <c r="C21" s="35" t="s">
        <v>95</v>
      </c>
      <c r="D21" s="35" t="s">
        <v>92</v>
      </c>
      <c r="E21" s="35" t="s">
        <v>96</v>
      </c>
      <c r="F21" s="35" t="s">
        <v>95</v>
      </c>
      <c r="G21" s="35" t="s">
        <v>92</v>
      </c>
      <c r="H21" s="35" t="s">
        <v>96</v>
      </c>
      <c r="I21" s="35" t="s">
        <v>95</v>
      </c>
      <c r="J21" s="35" t="s">
        <v>92</v>
      </c>
      <c r="K21" s="65" t="s">
        <v>96</v>
      </c>
      <c r="L21" s="70"/>
    </row>
    <row r="22" spans="1:12" ht="14.1" customHeight="1" x14ac:dyDescent="0.25">
      <c r="A22" s="127"/>
      <c r="B22" s="31" t="s">
        <v>79</v>
      </c>
      <c r="C22" s="36">
        <v>489189</v>
      </c>
      <c r="D22" s="36">
        <v>249624</v>
      </c>
      <c r="E22" s="37">
        <f>H22+K22</f>
        <v>239565</v>
      </c>
      <c r="F22" s="26">
        <f>+G22+H22</f>
        <v>486250</v>
      </c>
      <c r="G22" s="36">
        <v>248150</v>
      </c>
      <c r="H22" s="36">
        <v>238100</v>
      </c>
      <c r="I22" s="26">
        <f>+J22+K22</f>
        <v>2939</v>
      </c>
      <c r="J22" s="58">
        <v>1474</v>
      </c>
      <c r="K22" s="66">
        <v>1465</v>
      </c>
      <c r="L22" s="71" t="s">
        <v>183</v>
      </c>
    </row>
    <row r="23" spans="1:12" ht="15" customHeight="1" x14ac:dyDescent="0.25">
      <c r="A23" s="127"/>
      <c r="B23" s="31" t="s">
        <v>80</v>
      </c>
      <c r="C23" s="36">
        <v>483469</v>
      </c>
      <c r="D23" s="36">
        <f>G23+J23</f>
        <v>246584</v>
      </c>
      <c r="E23" s="37">
        <f t="shared" ref="E23:E35" si="3">H23+K23</f>
        <v>236885</v>
      </c>
      <c r="F23" s="26">
        <f t="shared" ref="F23:F35" si="4">+G23+H23</f>
        <v>480686</v>
      </c>
      <c r="G23" s="36">
        <v>245201</v>
      </c>
      <c r="H23" s="36">
        <v>235485</v>
      </c>
      <c r="I23" s="26">
        <f t="shared" ref="I23:I35" si="5">+J23+K23</f>
        <v>2783</v>
      </c>
      <c r="J23" s="58">
        <v>1383</v>
      </c>
      <c r="K23" s="66">
        <v>1400</v>
      </c>
      <c r="L23" s="71" t="s">
        <v>183</v>
      </c>
    </row>
    <row r="24" spans="1:12" ht="15" customHeight="1" x14ac:dyDescent="0.25">
      <c r="A24" s="127"/>
      <c r="B24" s="31" t="s">
        <v>81</v>
      </c>
      <c r="C24" s="36">
        <v>486701</v>
      </c>
      <c r="D24" s="36">
        <f t="shared" ref="D24:D35" si="6">G24+J24</f>
        <v>247513</v>
      </c>
      <c r="E24" s="37">
        <f t="shared" si="3"/>
        <v>239188</v>
      </c>
      <c r="F24" s="26">
        <f t="shared" si="4"/>
        <v>484098</v>
      </c>
      <c r="G24" s="36">
        <v>246191</v>
      </c>
      <c r="H24" s="36">
        <v>237907</v>
      </c>
      <c r="I24" s="26">
        <f t="shared" si="5"/>
        <v>2603</v>
      </c>
      <c r="J24" s="58">
        <v>1322</v>
      </c>
      <c r="K24" s="66">
        <v>1281</v>
      </c>
      <c r="L24" s="71" t="s">
        <v>183</v>
      </c>
    </row>
    <row r="25" spans="1:12" ht="15" customHeight="1" x14ac:dyDescent="0.25">
      <c r="A25" s="127"/>
      <c r="B25" s="31" t="s">
        <v>82</v>
      </c>
      <c r="C25" s="36">
        <v>537972</v>
      </c>
      <c r="D25" s="36">
        <f t="shared" si="6"/>
        <v>270971</v>
      </c>
      <c r="E25" s="37">
        <f t="shared" si="3"/>
        <v>267001</v>
      </c>
      <c r="F25" s="26">
        <f t="shared" si="4"/>
        <v>535421</v>
      </c>
      <c r="G25" s="36">
        <v>269655</v>
      </c>
      <c r="H25" s="36">
        <v>265766</v>
      </c>
      <c r="I25" s="26">
        <f t="shared" si="5"/>
        <v>2551</v>
      </c>
      <c r="J25" s="58">
        <v>1316</v>
      </c>
      <c r="K25" s="66">
        <v>1235</v>
      </c>
      <c r="L25" s="71" t="s">
        <v>183</v>
      </c>
    </row>
    <row r="26" spans="1:12" ht="15" customHeight="1" x14ac:dyDescent="0.25">
      <c r="A26" s="127"/>
      <c r="B26" s="31" t="s">
        <v>83</v>
      </c>
      <c r="C26" s="36">
        <v>691318</v>
      </c>
      <c r="D26" s="36">
        <f t="shared" si="6"/>
        <v>344997</v>
      </c>
      <c r="E26" s="37">
        <f t="shared" si="3"/>
        <v>346321</v>
      </c>
      <c r="F26" s="26">
        <f t="shared" si="4"/>
        <v>688821</v>
      </c>
      <c r="G26" s="36">
        <v>343711</v>
      </c>
      <c r="H26" s="36">
        <v>345110</v>
      </c>
      <c r="I26" s="26">
        <f t="shared" si="5"/>
        <v>2497</v>
      </c>
      <c r="J26" s="58">
        <v>1286</v>
      </c>
      <c r="K26" s="66">
        <v>1211</v>
      </c>
      <c r="L26" s="71" t="s">
        <v>183</v>
      </c>
    </row>
    <row r="27" spans="1:12" ht="15" customHeight="1" x14ac:dyDescent="0.25">
      <c r="A27" s="127"/>
      <c r="B27" s="31" t="s">
        <v>84</v>
      </c>
      <c r="C27" s="36">
        <v>763808</v>
      </c>
      <c r="D27" s="36">
        <f t="shared" si="6"/>
        <v>380873</v>
      </c>
      <c r="E27" s="37">
        <f t="shared" si="3"/>
        <v>382935</v>
      </c>
      <c r="F27" s="26">
        <f t="shared" si="4"/>
        <v>761474</v>
      </c>
      <c r="G27" s="36">
        <v>379682</v>
      </c>
      <c r="H27" s="36">
        <v>381792</v>
      </c>
      <c r="I27" s="26">
        <f t="shared" si="5"/>
        <v>2334</v>
      </c>
      <c r="J27" s="58">
        <v>1191</v>
      </c>
      <c r="K27" s="66">
        <v>1143</v>
      </c>
      <c r="L27" s="71" t="s">
        <v>183</v>
      </c>
    </row>
    <row r="28" spans="1:12" ht="15" customHeight="1" x14ac:dyDescent="0.25">
      <c r="A28" s="127"/>
      <c r="B28" s="31" t="s">
        <v>85</v>
      </c>
      <c r="C28" s="36">
        <v>690104</v>
      </c>
      <c r="D28" s="36">
        <f t="shared" si="6"/>
        <v>341550</v>
      </c>
      <c r="E28" s="37">
        <f t="shared" si="3"/>
        <v>348554</v>
      </c>
      <c r="F28" s="26">
        <f t="shared" si="4"/>
        <v>687939</v>
      </c>
      <c r="G28" s="36">
        <v>340457</v>
      </c>
      <c r="H28" s="36">
        <v>347482</v>
      </c>
      <c r="I28" s="26">
        <f t="shared" si="5"/>
        <v>2165</v>
      </c>
      <c r="J28" s="58">
        <v>1093</v>
      </c>
      <c r="K28" s="66">
        <v>1072</v>
      </c>
      <c r="L28" s="71" t="s">
        <v>183</v>
      </c>
    </row>
    <row r="29" spans="1:12" ht="15" customHeight="1" x14ac:dyDescent="0.25">
      <c r="A29" s="127"/>
      <c r="B29" s="31" t="s">
        <v>86</v>
      </c>
      <c r="C29" s="36">
        <v>622991</v>
      </c>
      <c r="D29" s="36">
        <f t="shared" si="6"/>
        <v>303410</v>
      </c>
      <c r="E29" s="37">
        <f t="shared" si="3"/>
        <v>319581</v>
      </c>
      <c r="F29" s="26">
        <f t="shared" si="4"/>
        <v>621030</v>
      </c>
      <c r="G29" s="36">
        <v>302407</v>
      </c>
      <c r="H29" s="36">
        <v>318623</v>
      </c>
      <c r="I29" s="26">
        <f t="shared" si="5"/>
        <v>1961</v>
      </c>
      <c r="J29" s="58">
        <v>1003</v>
      </c>
      <c r="K29" s="66">
        <v>958</v>
      </c>
      <c r="L29" s="71" t="s">
        <v>183</v>
      </c>
    </row>
    <row r="30" spans="1:12" ht="15" customHeight="1" x14ac:dyDescent="0.25">
      <c r="A30" s="127"/>
      <c r="B30" s="31" t="s">
        <v>87</v>
      </c>
      <c r="C30" s="36">
        <v>557246</v>
      </c>
      <c r="D30" s="36">
        <f t="shared" si="6"/>
        <v>264542</v>
      </c>
      <c r="E30" s="37">
        <f t="shared" si="3"/>
        <v>292704</v>
      </c>
      <c r="F30" s="26">
        <f t="shared" si="4"/>
        <v>555464</v>
      </c>
      <c r="G30" s="36">
        <v>263620</v>
      </c>
      <c r="H30" s="36">
        <v>291844</v>
      </c>
      <c r="I30" s="26">
        <f t="shared" si="5"/>
        <v>1782</v>
      </c>
      <c r="J30" s="58">
        <v>922</v>
      </c>
      <c r="K30" s="66">
        <v>860</v>
      </c>
      <c r="L30" s="71" t="s">
        <v>183</v>
      </c>
    </row>
    <row r="31" spans="1:12" ht="15" customHeight="1" x14ac:dyDescent="0.25">
      <c r="A31" s="127"/>
      <c r="B31" s="31" t="s">
        <v>88</v>
      </c>
      <c r="C31" s="36">
        <v>484538</v>
      </c>
      <c r="D31" s="36">
        <f t="shared" si="6"/>
        <v>223693</v>
      </c>
      <c r="E31" s="37">
        <f t="shared" si="3"/>
        <v>260845</v>
      </c>
      <c r="F31" s="26">
        <f t="shared" si="4"/>
        <v>482949</v>
      </c>
      <c r="G31" s="36">
        <v>222897</v>
      </c>
      <c r="H31" s="36">
        <v>260052</v>
      </c>
      <c r="I31" s="26">
        <f t="shared" si="5"/>
        <v>1589</v>
      </c>
      <c r="J31" s="58">
        <v>796</v>
      </c>
      <c r="K31" s="66">
        <v>793</v>
      </c>
      <c r="L31" s="71" t="s">
        <v>183</v>
      </c>
    </row>
    <row r="32" spans="1:12" ht="15" customHeight="1" x14ac:dyDescent="0.25">
      <c r="A32" s="127"/>
      <c r="B32" s="31" t="s">
        <v>89</v>
      </c>
      <c r="C32" s="36">
        <v>468524</v>
      </c>
      <c r="D32" s="36">
        <f t="shared" si="6"/>
        <v>211626</v>
      </c>
      <c r="E32" s="37">
        <f t="shared" si="3"/>
        <v>256898</v>
      </c>
      <c r="F32" s="26">
        <f t="shared" si="4"/>
        <v>466971</v>
      </c>
      <c r="G32" s="36">
        <v>210858</v>
      </c>
      <c r="H32" s="36">
        <v>256113</v>
      </c>
      <c r="I32" s="26">
        <f t="shared" si="5"/>
        <v>1553</v>
      </c>
      <c r="J32" s="58">
        <v>768</v>
      </c>
      <c r="K32" s="66">
        <v>785</v>
      </c>
      <c r="L32" s="71" t="s">
        <v>183</v>
      </c>
    </row>
    <row r="33" spans="1:12" ht="15" customHeight="1" x14ac:dyDescent="0.25">
      <c r="A33" s="127"/>
      <c r="B33" s="31" t="s">
        <v>90</v>
      </c>
      <c r="C33" s="36">
        <v>444369</v>
      </c>
      <c r="D33" s="36">
        <f t="shared" si="6"/>
        <v>197615</v>
      </c>
      <c r="E33" s="37">
        <f t="shared" si="3"/>
        <v>246754</v>
      </c>
      <c r="F33" s="26">
        <f t="shared" si="4"/>
        <v>442862</v>
      </c>
      <c r="G33" s="36">
        <v>196878</v>
      </c>
      <c r="H33" s="36">
        <v>245984</v>
      </c>
      <c r="I33" s="26">
        <f t="shared" si="5"/>
        <v>1507</v>
      </c>
      <c r="J33" s="58">
        <v>737</v>
      </c>
      <c r="K33" s="66">
        <v>770</v>
      </c>
      <c r="L33" s="71" t="s">
        <v>183</v>
      </c>
    </row>
    <row r="34" spans="1:12" ht="15" customHeight="1" x14ac:dyDescent="0.25">
      <c r="A34" s="127"/>
      <c r="B34" s="31" t="s">
        <v>91</v>
      </c>
      <c r="C34" s="36">
        <v>368290</v>
      </c>
      <c r="D34" s="36">
        <f t="shared" si="6"/>
        <v>161185</v>
      </c>
      <c r="E34" s="37">
        <f t="shared" si="3"/>
        <v>207105</v>
      </c>
      <c r="F34" s="26">
        <f t="shared" si="4"/>
        <v>367127</v>
      </c>
      <c r="G34" s="36">
        <v>160600</v>
      </c>
      <c r="H34" s="36">
        <v>206527</v>
      </c>
      <c r="I34" s="26">
        <f t="shared" si="5"/>
        <v>1163</v>
      </c>
      <c r="J34" s="58">
        <v>585</v>
      </c>
      <c r="K34" s="66">
        <v>578</v>
      </c>
      <c r="L34" s="71" t="s">
        <v>183</v>
      </c>
    </row>
    <row r="35" spans="1:12" ht="15" customHeight="1" x14ac:dyDescent="0.25">
      <c r="A35" s="127"/>
      <c r="B35" s="31" t="s">
        <v>93</v>
      </c>
      <c r="C35" s="26">
        <v>745648</v>
      </c>
      <c r="D35" s="36">
        <f t="shared" si="6"/>
        <v>307366</v>
      </c>
      <c r="E35" s="37">
        <f t="shared" si="3"/>
        <v>438282</v>
      </c>
      <c r="F35" s="26">
        <f t="shared" si="4"/>
        <v>743568</v>
      </c>
      <c r="G35" s="36">
        <v>306305</v>
      </c>
      <c r="H35" s="36">
        <v>437263</v>
      </c>
      <c r="I35" s="26">
        <f t="shared" si="5"/>
        <v>2080</v>
      </c>
      <c r="J35" s="58">
        <v>1061</v>
      </c>
      <c r="K35" s="66">
        <v>1019</v>
      </c>
      <c r="L35" s="71" t="s">
        <v>183</v>
      </c>
    </row>
    <row r="36" spans="1:12" ht="15" customHeight="1" x14ac:dyDescent="0.25">
      <c r="A36" s="127"/>
      <c r="B36" s="115"/>
      <c r="C36" s="115"/>
      <c r="D36" s="115"/>
      <c r="E36" s="115"/>
      <c r="F36" s="15"/>
      <c r="G36" s="19"/>
      <c r="H36" s="19"/>
      <c r="I36" s="42"/>
      <c r="J36" s="15"/>
      <c r="K36" s="15"/>
      <c r="L36" s="70"/>
    </row>
    <row r="37" spans="1:12" ht="15" customHeight="1" x14ac:dyDescent="0.25">
      <c r="A37" s="127"/>
      <c r="B37" s="5"/>
      <c r="C37" s="5"/>
      <c r="D37" s="5"/>
      <c r="E37" s="5"/>
      <c r="F37" s="15"/>
      <c r="G37" s="19"/>
      <c r="H37" s="19"/>
      <c r="I37" s="42"/>
      <c r="J37" s="15"/>
      <c r="K37" s="15"/>
      <c r="L37" s="70"/>
    </row>
    <row r="38" spans="1:12" ht="15" customHeight="1" x14ac:dyDescent="0.25">
      <c r="A38" s="127"/>
      <c r="B38" s="12" t="s">
        <v>94</v>
      </c>
      <c r="C38" s="6" t="s">
        <v>92</v>
      </c>
      <c r="D38" s="6" t="s">
        <v>96</v>
      </c>
      <c r="E38" s="7" t="s">
        <v>92</v>
      </c>
      <c r="F38" s="7" t="s">
        <v>96</v>
      </c>
      <c r="G38" s="7" t="s">
        <v>92</v>
      </c>
      <c r="H38" s="7" t="s">
        <v>96</v>
      </c>
      <c r="I38" s="43"/>
      <c r="J38" s="15"/>
      <c r="K38" s="15"/>
      <c r="L38" s="70"/>
    </row>
    <row r="39" spans="1:12" ht="15" customHeight="1" x14ac:dyDescent="0.25">
      <c r="A39" s="127"/>
      <c r="B39" s="13" t="s">
        <v>79</v>
      </c>
      <c r="C39" s="6">
        <v>249624</v>
      </c>
      <c r="D39" s="6">
        <f>-1*E22</f>
        <v>-239565</v>
      </c>
      <c r="E39" s="8">
        <v>248150</v>
      </c>
      <c r="F39" s="8">
        <f>-1*H22</f>
        <v>-238100</v>
      </c>
      <c r="G39" s="21">
        <v>1474</v>
      </c>
      <c r="H39" s="21">
        <f>-1*K22</f>
        <v>-1465</v>
      </c>
      <c r="I39" s="43"/>
      <c r="J39" s="15"/>
      <c r="K39" s="15"/>
      <c r="L39" s="70"/>
    </row>
    <row r="40" spans="1:12" ht="15" customHeight="1" x14ac:dyDescent="0.25">
      <c r="A40" s="127"/>
      <c r="B40" s="13" t="s">
        <v>80</v>
      </c>
      <c r="C40" s="6">
        <v>246584</v>
      </c>
      <c r="D40" s="6">
        <f t="shared" ref="D40:D52" si="7">-1*E23</f>
        <v>-236885</v>
      </c>
      <c r="E40" s="8">
        <v>245201</v>
      </c>
      <c r="F40" s="8">
        <f t="shared" ref="F40:F52" si="8">-1*H23</f>
        <v>-235485</v>
      </c>
      <c r="G40" s="21">
        <v>1383</v>
      </c>
      <c r="H40" s="21">
        <f t="shared" ref="H40:H52" si="9">-1*K23</f>
        <v>-1400</v>
      </c>
      <c r="I40" s="43"/>
      <c r="J40" s="15"/>
      <c r="K40" s="15"/>
      <c r="L40" s="70"/>
    </row>
    <row r="41" spans="1:12" ht="15" customHeight="1" x14ac:dyDescent="0.25">
      <c r="A41" s="127"/>
      <c r="B41" s="13" t="s">
        <v>81</v>
      </c>
      <c r="C41" s="6">
        <v>247513</v>
      </c>
      <c r="D41" s="6">
        <f t="shared" si="7"/>
        <v>-239188</v>
      </c>
      <c r="E41" s="8">
        <v>246191</v>
      </c>
      <c r="F41" s="8">
        <f t="shared" si="8"/>
        <v>-237907</v>
      </c>
      <c r="G41" s="21">
        <v>1322</v>
      </c>
      <c r="H41" s="21">
        <f t="shared" si="9"/>
        <v>-1281</v>
      </c>
      <c r="I41" s="43"/>
      <c r="J41" s="15"/>
      <c r="K41" s="15"/>
      <c r="L41" s="70"/>
    </row>
    <row r="42" spans="1:12" ht="15" customHeight="1" x14ac:dyDescent="0.25">
      <c r="A42" s="127"/>
      <c r="B42" s="13" t="s">
        <v>82</v>
      </c>
      <c r="C42" s="6">
        <v>270971</v>
      </c>
      <c r="D42" s="6">
        <f t="shared" si="7"/>
        <v>-267001</v>
      </c>
      <c r="E42" s="8">
        <v>269655</v>
      </c>
      <c r="F42" s="8">
        <f t="shared" si="8"/>
        <v>-265766</v>
      </c>
      <c r="G42" s="21">
        <v>1316</v>
      </c>
      <c r="H42" s="21">
        <f t="shared" si="9"/>
        <v>-1235</v>
      </c>
      <c r="I42" s="43"/>
      <c r="J42" s="15"/>
      <c r="K42" s="15"/>
      <c r="L42" s="70"/>
    </row>
    <row r="43" spans="1:12" ht="15" customHeight="1" x14ac:dyDescent="0.25">
      <c r="A43" s="127"/>
      <c r="B43" s="13" t="s">
        <v>83</v>
      </c>
      <c r="C43" s="6">
        <v>344997</v>
      </c>
      <c r="D43" s="6">
        <f t="shared" si="7"/>
        <v>-346321</v>
      </c>
      <c r="E43" s="8">
        <v>343711</v>
      </c>
      <c r="F43" s="8">
        <f t="shared" si="8"/>
        <v>-345110</v>
      </c>
      <c r="G43" s="21">
        <v>1286</v>
      </c>
      <c r="H43" s="21">
        <f t="shared" si="9"/>
        <v>-1211</v>
      </c>
      <c r="I43" s="43"/>
      <c r="J43" s="15"/>
      <c r="K43" s="15"/>
      <c r="L43" s="70"/>
    </row>
    <row r="44" spans="1:12" ht="15" customHeight="1" x14ac:dyDescent="0.25">
      <c r="A44" s="127"/>
      <c r="B44" s="13" t="s">
        <v>84</v>
      </c>
      <c r="C44" s="6">
        <v>380873</v>
      </c>
      <c r="D44" s="6">
        <f t="shared" si="7"/>
        <v>-382935</v>
      </c>
      <c r="E44" s="8">
        <v>379682</v>
      </c>
      <c r="F44" s="8">
        <f t="shared" si="8"/>
        <v>-381792</v>
      </c>
      <c r="G44" s="21">
        <v>1191</v>
      </c>
      <c r="H44" s="21">
        <f t="shared" si="9"/>
        <v>-1143</v>
      </c>
      <c r="I44" s="43"/>
      <c r="J44" s="15"/>
      <c r="K44" s="15"/>
      <c r="L44" s="70"/>
    </row>
    <row r="45" spans="1:12" ht="15" customHeight="1" x14ac:dyDescent="0.25">
      <c r="A45" s="127"/>
      <c r="B45" s="13" t="s">
        <v>85</v>
      </c>
      <c r="C45" s="6">
        <v>341550</v>
      </c>
      <c r="D45" s="6">
        <f t="shared" si="7"/>
        <v>-348554</v>
      </c>
      <c r="E45" s="8">
        <v>340457</v>
      </c>
      <c r="F45" s="8">
        <f t="shared" si="8"/>
        <v>-347482</v>
      </c>
      <c r="G45" s="21">
        <v>1093</v>
      </c>
      <c r="H45" s="21">
        <f t="shared" si="9"/>
        <v>-1072</v>
      </c>
      <c r="I45" s="43"/>
      <c r="J45" s="15"/>
      <c r="K45" s="15"/>
      <c r="L45" s="70"/>
    </row>
    <row r="46" spans="1:12" ht="15" customHeight="1" x14ac:dyDescent="0.25">
      <c r="A46" s="127"/>
      <c r="B46" s="13" t="s">
        <v>86</v>
      </c>
      <c r="C46" s="6">
        <v>303410</v>
      </c>
      <c r="D46" s="6">
        <f t="shared" si="7"/>
        <v>-319581</v>
      </c>
      <c r="E46" s="8">
        <v>302407</v>
      </c>
      <c r="F46" s="8">
        <f t="shared" si="8"/>
        <v>-318623</v>
      </c>
      <c r="G46" s="21">
        <v>1003</v>
      </c>
      <c r="H46" s="21">
        <f t="shared" si="9"/>
        <v>-958</v>
      </c>
      <c r="I46" s="43"/>
      <c r="J46" s="15"/>
      <c r="K46" s="15"/>
      <c r="L46" s="70"/>
    </row>
    <row r="47" spans="1:12" ht="15" customHeight="1" x14ac:dyDescent="0.25">
      <c r="A47" s="127"/>
      <c r="B47" s="13" t="s">
        <v>87</v>
      </c>
      <c r="C47" s="6">
        <v>264542</v>
      </c>
      <c r="D47" s="6">
        <f t="shared" si="7"/>
        <v>-292704</v>
      </c>
      <c r="E47" s="8">
        <v>263620</v>
      </c>
      <c r="F47" s="8">
        <f t="shared" si="8"/>
        <v>-291844</v>
      </c>
      <c r="G47" s="21">
        <v>922</v>
      </c>
      <c r="H47" s="21">
        <f t="shared" si="9"/>
        <v>-860</v>
      </c>
      <c r="I47" s="43"/>
      <c r="J47" s="15"/>
      <c r="K47" s="15"/>
      <c r="L47" s="70"/>
    </row>
    <row r="48" spans="1:12" ht="15" customHeight="1" x14ac:dyDescent="0.25">
      <c r="A48" s="127"/>
      <c r="B48" s="13" t="s">
        <v>88</v>
      </c>
      <c r="C48" s="6">
        <v>223693</v>
      </c>
      <c r="D48" s="6">
        <f t="shared" si="7"/>
        <v>-260845</v>
      </c>
      <c r="E48" s="8">
        <v>222897</v>
      </c>
      <c r="F48" s="8">
        <f t="shared" si="8"/>
        <v>-260052</v>
      </c>
      <c r="G48" s="21">
        <v>796</v>
      </c>
      <c r="H48" s="21">
        <f t="shared" si="9"/>
        <v>-793</v>
      </c>
      <c r="I48" s="43"/>
      <c r="J48" s="15"/>
      <c r="K48" s="15"/>
      <c r="L48" s="70"/>
    </row>
    <row r="49" spans="1:12" ht="15" customHeight="1" x14ac:dyDescent="0.25">
      <c r="A49" s="127"/>
      <c r="B49" s="13" t="s">
        <v>89</v>
      </c>
      <c r="C49" s="6">
        <v>211626</v>
      </c>
      <c r="D49" s="6">
        <f t="shared" si="7"/>
        <v>-256898</v>
      </c>
      <c r="E49" s="8">
        <v>210858</v>
      </c>
      <c r="F49" s="8">
        <f t="shared" si="8"/>
        <v>-256113</v>
      </c>
      <c r="G49" s="21">
        <v>768</v>
      </c>
      <c r="H49" s="21">
        <f t="shared" si="9"/>
        <v>-785</v>
      </c>
      <c r="I49" s="43"/>
      <c r="J49" s="15"/>
      <c r="K49" s="15"/>
      <c r="L49" s="70"/>
    </row>
    <row r="50" spans="1:12" ht="15" customHeight="1" x14ac:dyDescent="0.25">
      <c r="A50" s="127"/>
      <c r="B50" s="13" t="s">
        <v>90</v>
      </c>
      <c r="C50" s="6">
        <v>197615</v>
      </c>
      <c r="D50" s="6">
        <f t="shared" si="7"/>
        <v>-246754</v>
      </c>
      <c r="E50" s="8">
        <v>196878</v>
      </c>
      <c r="F50" s="8">
        <f t="shared" si="8"/>
        <v>-245984</v>
      </c>
      <c r="G50" s="21">
        <v>737</v>
      </c>
      <c r="H50" s="21">
        <f t="shared" si="9"/>
        <v>-770</v>
      </c>
      <c r="I50" s="43"/>
      <c r="J50" s="15"/>
      <c r="K50" s="15"/>
      <c r="L50" s="70"/>
    </row>
    <row r="51" spans="1:12" ht="15" customHeight="1" x14ac:dyDescent="0.25">
      <c r="A51" s="127"/>
      <c r="B51" s="13" t="s">
        <v>91</v>
      </c>
      <c r="C51" s="6">
        <v>161185</v>
      </c>
      <c r="D51" s="6">
        <f t="shared" si="7"/>
        <v>-207105</v>
      </c>
      <c r="E51" s="8">
        <v>160600</v>
      </c>
      <c r="F51" s="8">
        <f t="shared" si="8"/>
        <v>-206527</v>
      </c>
      <c r="G51" s="21">
        <v>585</v>
      </c>
      <c r="H51" s="21">
        <f t="shared" si="9"/>
        <v>-578</v>
      </c>
      <c r="I51" s="43"/>
      <c r="J51" s="15"/>
      <c r="K51" s="15"/>
      <c r="L51" s="70"/>
    </row>
    <row r="52" spans="1:12" ht="15" customHeight="1" x14ac:dyDescent="0.25">
      <c r="A52" s="127"/>
      <c r="B52" s="13" t="s">
        <v>93</v>
      </c>
      <c r="C52" s="6">
        <v>307366</v>
      </c>
      <c r="D52" s="6">
        <f t="shared" si="7"/>
        <v>-438282</v>
      </c>
      <c r="E52" s="8">
        <v>306305</v>
      </c>
      <c r="F52" s="8">
        <f t="shared" si="8"/>
        <v>-437263</v>
      </c>
      <c r="G52" s="21">
        <v>1061</v>
      </c>
      <c r="H52" s="21">
        <f t="shared" si="9"/>
        <v>-1019</v>
      </c>
      <c r="I52" s="43"/>
      <c r="J52" s="15"/>
      <c r="K52" s="15"/>
      <c r="L52" s="70"/>
    </row>
    <row r="53" spans="1:12" ht="15" customHeight="1" x14ac:dyDescent="0.25">
      <c r="A53" s="127"/>
      <c r="B53" s="6"/>
      <c r="C53" s="6"/>
      <c r="D53" s="6"/>
      <c r="E53" s="6"/>
      <c r="F53" s="44"/>
      <c r="G53" s="45"/>
      <c r="H53" s="45"/>
      <c r="I53" s="43"/>
      <c r="J53" s="15"/>
      <c r="K53" s="15"/>
      <c r="L53" s="70"/>
    </row>
    <row r="54" spans="1:12" ht="15" customHeight="1" x14ac:dyDescent="0.25">
      <c r="A54" s="127"/>
      <c r="B54" s="6"/>
      <c r="C54" s="6"/>
      <c r="D54" s="6"/>
      <c r="E54" s="6"/>
      <c r="F54" s="44"/>
      <c r="G54" s="45"/>
      <c r="H54" s="45"/>
      <c r="I54" s="43"/>
      <c r="J54" s="15"/>
      <c r="K54" s="15"/>
      <c r="L54" s="70"/>
    </row>
    <row r="55" spans="1:12" ht="15" customHeight="1" x14ac:dyDescent="0.25">
      <c r="A55" s="127"/>
      <c r="B55" s="5"/>
      <c r="C55" s="5"/>
      <c r="D55" s="5"/>
      <c r="E55" s="5"/>
      <c r="F55" s="15"/>
      <c r="G55" s="19"/>
      <c r="H55" s="19"/>
      <c r="I55" s="42"/>
      <c r="J55" s="15"/>
      <c r="K55" s="15"/>
      <c r="L55" s="70"/>
    </row>
    <row r="56" spans="1:12" ht="15" customHeight="1" x14ac:dyDescent="0.25">
      <c r="A56" s="127"/>
      <c r="B56" s="137" t="s">
        <v>245</v>
      </c>
      <c r="C56" s="138"/>
      <c r="D56" s="138"/>
      <c r="E56" s="138"/>
      <c r="F56" s="138"/>
      <c r="G56" s="138"/>
      <c r="H56" s="138"/>
      <c r="I56" s="42"/>
      <c r="J56" s="15"/>
      <c r="K56" s="15"/>
      <c r="L56" s="70"/>
    </row>
    <row r="57" spans="1:12" ht="32.1" customHeight="1" x14ac:dyDescent="0.25">
      <c r="A57" s="127"/>
      <c r="B57" s="39"/>
      <c r="C57" s="139" t="s">
        <v>95</v>
      </c>
      <c r="D57" s="139"/>
      <c r="E57" s="139" t="s">
        <v>127</v>
      </c>
      <c r="F57" s="139"/>
      <c r="G57" s="139" t="s">
        <v>128</v>
      </c>
      <c r="H57" s="139"/>
      <c r="I57" s="42"/>
      <c r="J57" s="15"/>
      <c r="K57" s="15"/>
      <c r="L57" s="70"/>
    </row>
    <row r="58" spans="1:12" ht="26.1" customHeight="1" x14ac:dyDescent="0.25">
      <c r="A58" s="127"/>
      <c r="B58" s="11" t="s">
        <v>132</v>
      </c>
      <c r="C58" s="38" t="s">
        <v>8</v>
      </c>
      <c r="D58" s="38" t="s">
        <v>99</v>
      </c>
      <c r="E58" s="38" t="s">
        <v>8</v>
      </c>
      <c r="F58" s="38" t="s">
        <v>99</v>
      </c>
      <c r="G58" s="38" t="s">
        <v>8</v>
      </c>
      <c r="H58" s="38" t="s">
        <v>99</v>
      </c>
      <c r="I58" s="42"/>
      <c r="J58" s="15"/>
      <c r="K58" s="15"/>
      <c r="L58" s="70"/>
    </row>
    <row r="59" spans="1:12" ht="15" customHeight="1" x14ac:dyDescent="0.25">
      <c r="A59" s="127"/>
      <c r="B59" s="10" t="s">
        <v>165</v>
      </c>
      <c r="C59" s="26">
        <f>E59+G59</f>
        <v>545913</v>
      </c>
      <c r="D59" s="27">
        <f>C59/SUM($C$59:$C$62)</f>
        <v>0.2171075394455001</v>
      </c>
      <c r="E59" s="26">
        <v>544844</v>
      </c>
      <c r="F59" s="27">
        <f>E59/SUM($E$59:$E$62)</f>
        <v>0.21710556463409628</v>
      </c>
      <c r="G59" s="26">
        <v>1069</v>
      </c>
      <c r="H59" s="27">
        <v>0.21811875127524996</v>
      </c>
      <c r="I59" s="15"/>
      <c r="J59" s="15"/>
      <c r="K59" s="15"/>
      <c r="L59" s="71" t="s">
        <v>184</v>
      </c>
    </row>
    <row r="60" spans="1:12" ht="15" customHeight="1" x14ac:dyDescent="0.25">
      <c r="A60" s="127"/>
      <c r="B60" s="10" t="s">
        <v>166</v>
      </c>
      <c r="C60" s="26">
        <f t="shared" ref="C60:C62" si="10">E60+G60</f>
        <v>581716</v>
      </c>
      <c r="D60" s="27">
        <f t="shared" ref="D60:D62" si="11">C60/SUM($C$59:$C$62)</f>
        <v>0.23134625740013251</v>
      </c>
      <c r="E60" s="26">
        <v>580802</v>
      </c>
      <c r="F60" s="27">
        <f>E60/SUM($E$59:$E$62)</f>
        <v>0.23143385290213786</v>
      </c>
      <c r="G60" s="26">
        <v>914</v>
      </c>
      <c r="H60" s="27">
        <v>0.1864925525402979</v>
      </c>
      <c r="I60" s="15"/>
      <c r="J60" s="15"/>
      <c r="K60" s="15"/>
      <c r="L60" s="71" t="s">
        <v>184</v>
      </c>
    </row>
    <row r="61" spans="1:12" ht="15" customHeight="1" x14ac:dyDescent="0.25">
      <c r="A61" s="127"/>
      <c r="B61" s="10" t="s">
        <v>167</v>
      </c>
      <c r="C61" s="26">
        <f t="shared" si="10"/>
        <v>594062</v>
      </c>
      <c r="D61" s="27">
        <f t="shared" si="11"/>
        <v>0.23625621499776098</v>
      </c>
      <c r="E61" s="26">
        <v>593050</v>
      </c>
      <c r="F61" s="27">
        <f>E61/SUM($E$59:$E$62)</f>
        <v>0.23631434888931657</v>
      </c>
      <c r="G61" s="26">
        <v>1012</v>
      </c>
      <c r="H61" s="27">
        <v>0.20648847174046114</v>
      </c>
      <c r="I61" s="15"/>
      <c r="J61" s="15"/>
      <c r="K61" s="15"/>
      <c r="L61" s="71" t="s">
        <v>184</v>
      </c>
    </row>
    <row r="62" spans="1:12" ht="15" customHeight="1" x14ac:dyDescent="0.25">
      <c r="A62" s="127"/>
      <c r="B62" s="10" t="s">
        <v>168</v>
      </c>
      <c r="C62" s="26">
        <f t="shared" si="10"/>
        <v>792791</v>
      </c>
      <c r="D62" s="27">
        <f t="shared" si="11"/>
        <v>0.31528998815660642</v>
      </c>
      <c r="E62" s="26">
        <v>790885</v>
      </c>
      <c r="F62" s="27">
        <f>E62/SUM($E$59:$E$62)</f>
        <v>0.31514623357444926</v>
      </c>
      <c r="G62" s="26">
        <v>1906</v>
      </c>
      <c r="H62" s="27">
        <v>0.38890022444399103</v>
      </c>
      <c r="I62" s="15"/>
      <c r="J62" s="15"/>
      <c r="K62" s="15"/>
      <c r="L62" s="71" t="s">
        <v>184</v>
      </c>
    </row>
    <row r="63" spans="1:12" ht="15" customHeight="1" x14ac:dyDescent="0.2">
      <c r="A63" s="127"/>
      <c r="B63" s="122" t="s">
        <v>133</v>
      </c>
      <c r="C63" s="123"/>
      <c r="D63" s="46"/>
      <c r="E63" s="18"/>
      <c r="F63" s="15"/>
      <c r="G63" s="15"/>
      <c r="H63" s="15"/>
      <c r="I63" s="15"/>
      <c r="J63" s="15"/>
      <c r="K63" s="15"/>
      <c r="L63" s="70"/>
    </row>
    <row r="64" spans="1:12" ht="15" customHeight="1" x14ac:dyDescent="0.25">
      <c r="A64" s="127"/>
      <c r="B64" s="11" t="s">
        <v>185</v>
      </c>
      <c r="C64" s="26">
        <v>360018</v>
      </c>
      <c r="D64" s="23"/>
      <c r="E64" s="18"/>
      <c r="F64" s="15"/>
      <c r="G64" s="15"/>
      <c r="H64" s="15"/>
      <c r="I64" s="15"/>
      <c r="J64" s="15"/>
      <c r="K64" s="15"/>
      <c r="L64" s="71" t="s">
        <v>186</v>
      </c>
    </row>
    <row r="65" spans="1:12" ht="15" customHeight="1" x14ac:dyDescent="0.25">
      <c r="A65" s="127"/>
      <c r="B65" s="11" t="s">
        <v>77</v>
      </c>
      <c r="C65" s="30">
        <v>4.5954853911079505</v>
      </c>
      <c r="D65" s="24"/>
      <c r="E65" s="18"/>
      <c r="F65" s="15"/>
      <c r="G65" s="15"/>
      <c r="H65" s="15"/>
      <c r="I65" s="15"/>
      <c r="J65" s="15"/>
      <c r="K65" s="15"/>
      <c r="L65" s="71" t="s">
        <v>186</v>
      </c>
    </row>
    <row r="66" spans="1:12" ht="31.15" customHeight="1" x14ac:dyDescent="0.25">
      <c r="A66" s="127"/>
      <c r="B66" s="11" t="s">
        <v>170</v>
      </c>
      <c r="C66" s="30">
        <v>43.5</v>
      </c>
      <c r="D66" s="24"/>
      <c r="E66" s="18"/>
      <c r="F66" s="15"/>
      <c r="G66" s="15"/>
      <c r="H66" s="15"/>
      <c r="I66" s="15"/>
      <c r="J66" s="15"/>
      <c r="K66" s="15"/>
      <c r="L66" s="71" t="s">
        <v>186</v>
      </c>
    </row>
    <row r="67" spans="1:12" ht="15" customHeight="1" x14ac:dyDescent="0.2">
      <c r="A67" s="127"/>
      <c r="B67" s="122" t="s">
        <v>246</v>
      </c>
      <c r="C67" s="123"/>
      <c r="D67" s="24"/>
      <c r="E67" s="18"/>
      <c r="F67" s="15"/>
      <c r="G67" s="15"/>
      <c r="H67" s="15"/>
      <c r="I67" s="15"/>
      <c r="J67" s="15"/>
      <c r="K67" s="15"/>
      <c r="L67" s="70"/>
    </row>
    <row r="68" spans="1:12" ht="15" customHeight="1" x14ac:dyDescent="0.25">
      <c r="A68" s="127"/>
      <c r="B68" s="33" t="s">
        <v>187</v>
      </c>
      <c r="C68" s="26">
        <v>2891123</v>
      </c>
      <c r="D68" s="25"/>
      <c r="E68" s="18"/>
      <c r="F68" s="15"/>
      <c r="G68" s="15"/>
      <c r="H68" s="15"/>
      <c r="I68" s="15"/>
      <c r="J68" s="15"/>
      <c r="K68" s="15"/>
      <c r="L68" s="71" t="s">
        <v>193</v>
      </c>
    </row>
    <row r="69" spans="1:12" ht="24.75" customHeight="1" x14ac:dyDescent="0.25">
      <c r="A69" s="127"/>
      <c r="B69" s="33" t="s">
        <v>188</v>
      </c>
      <c r="C69" s="30">
        <v>36.904025660928596</v>
      </c>
      <c r="D69" s="25"/>
      <c r="E69" s="18"/>
      <c r="F69" s="15"/>
      <c r="G69" s="15"/>
      <c r="H69" s="15"/>
      <c r="I69" s="15"/>
      <c r="J69" s="15"/>
      <c r="K69" s="15"/>
      <c r="L69" s="71" t="s">
        <v>193</v>
      </c>
    </row>
    <row r="70" spans="1:12" ht="15" customHeight="1" x14ac:dyDescent="0.25">
      <c r="A70" s="127"/>
      <c r="B70" s="33" t="s">
        <v>189</v>
      </c>
      <c r="C70" s="26">
        <v>175173</v>
      </c>
      <c r="D70" s="25"/>
      <c r="E70" s="18"/>
      <c r="F70" s="15"/>
      <c r="G70" s="15"/>
      <c r="H70" s="15"/>
      <c r="I70" s="15"/>
      <c r="J70" s="15"/>
      <c r="K70" s="15"/>
      <c r="L70" s="71" t="s">
        <v>193</v>
      </c>
    </row>
    <row r="71" spans="1:12" ht="15" customHeight="1" x14ac:dyDescent="0.25">
      <c r="A71" s="127"/>
      <c r="B71" s="33" t="s">
        <v>190</v>
      </c>
      <c r="C71" s="26">
        <v>827053</v>
      </c>
      <c r="D71" s="25"/>
      <c r="E71" s="18"/>
      <c r="F71" s="15"/>
      <c r="G71" s="15"/>
      <c r="H71" s="15"/>
      <c r="I71" s="15"/>
      <c r="J71" s="15"/>
      <c r="K71" s="15"/>
      <c r="L71" s="71" t="s">
        <v>193</v>
      </c>
    </row>
    <row r="72" spans="1:12" x14ac:dyDescent="0.25">
      <c r="A72" s="127"/>
      <c r="B72" s="33" t="s">
        <v>191</v>
      </c>
      <c r="C72" s="30">
        <v>1410235</v>
      </c>
      <c r="D72" s="25"/>
      <c r="E72" s="18"/>
      <c r="F72" s="15"/>
      <c r="G72" s="15"/>
      <c r="H72" s="15"/>
      <c r="I72" s="15"/>
      <c r="J72" s="15"/>
      <c r="K72" s="15"/>
      <c r="L72" s="71" t="s">
        <v>193</v>
      </c>
    </row>
    <row r="73" spans="1:12" ht="15" customHeight="1" thickBot="1" x14ac:dyDescent="0.3">
      <c r="A73" s="127"/>
      <c r="B73" s="72" t="s">
        <v>192</v>
      </c>
      <c r="C73" s="73">
        <v>478662</v>
      </c>
      <c r="D73" s="47"/>
      <c r="E73" s="48"/>
      <c r="F73" s="49"/>
      <c r="G73" s="49"/>
      <c r="H73" s="49"/>
      <c r="I73" s="49"/>
      <c r="J73" s="49"/>
      <c r="K73" s="49"/>
      <c r="L73" s="71" t="s">
        <v>193</v>
      </c>
    </row>
    <row r="74" spans="1:12" s="76" customFormat="1" x14ac:dyDescent="0.25">
      <c r="A74" s="120" t="s">
        <v>73</v>
      </c>
      <c r="B74" s="74" t="s">
        <v>194</v>
      </c>
      <c r="C74" s="75">
        <v>37984.948100699999</v>
      </c>
      <c r="E74" s="77"/>
      <c r="L74" s="78" t="s">
        <v>197</v>
      </c>
    </row>
    <row r="75" spans="1:12" s="76" customFormat="1" ht="15" customHeight="1" x14ac:dyDescent="0.25">
      <c r="A75" s="120"/>
      <c r="B75" s="74" t="s">
        <v>195</v>
      </c>
      <c r="C75" s="75">
        <v>122676.575086</v>
      </c>
      <c r="E75" s="77"/>
      <c r="L75" s="78" t="s">
        <v>197</v>
      </c>
    </row>
    <row r="76" spans="1:12" s="76" customFormat="1" ht="15" customHeight="1" x14ac:dyDescent="0.25">
      <c r="A76" s="120"/>
      <c r="B76" s="74" t="s">
        <v>196</v>
      </c>
      <c r="C76" s="75">
        <v>2974.3646308500001</v>
      </c>
      <c r="E76" s="77"/>
      <c r="L76" s="78" t="s">
        <v>197</v>
      </c>
    </row>
    <row r="77" spans="1:12" s="76" customFormat="1" ht="15" customHeight="1" x14ac:dyDescent="0.25">
      <c r="A77" s="120"/>
      <c r="B77" s="74" t="s">
        <v>198</v>
      </c>
      <c r="C77" s="75">
        <v>4163.71</v>
      </c>
      <c r="E77" s="77"/>
      <c r="L77" s="78" t="s">
        <v>197</v>
      </c>
    </row>
    <row r="78" spans="1:12" s="76" customFormat="1" ht="15" customHeight="1" x14ac:dyDescent="0.25">
      <c r="A78" s="120"/>
      <c r="B78" s="79" t="s">
        <v>199</v>
      </c>
      <c r="C78" s="75">
        <f>D8/C74</f>
        <v>205.46717555884123</v>
      </c>
      <c r="E78" s="77"/>
      <c r="L78" s="80"/>
    </row>
    <row r="79" spans="1:12" s="76" customFormat="1" ht="35.25" customHeight="1" x14ac:dyDescent="0.25">
      <c r="A79" s="120"/>
      <c r="B79" s="79" t="s">
        <v>200</v>
      </c>
      <c r="C79" s="81">
        <f>E8/C75</f>
        <v>0.24052676706465517</v>
      </c>
      <c r="E79" s="77"/>
      <c r="L79" s="80"/>
    </row>
    <row r="80" spans="1:12" s="76" customFormat="1" ht="15" customHeight="1" x14ac:dyDescent="0.25">
      <c r="A80" s="120"/>
      <c r="B80" s="74" t="s">
        <v>34</v>
      </c>
      <c r="C80" s="82">
        <v>7.8023217005714698E-2</v>
      </c>
      <c r="E80" s="77"/>
      <c r="L80" s="78" t="s">
        <v>197</v>
      </c>
    </row>
    <row r="81" spans="1:12" s="76" customFormat="1" ht="15" customHeight="1" x14ac:dyDescent="0.25">
      <c r="A81" s="120"/>
      <c r="B81" s="74" t="s">
        <v>35</v>
      </c>
      <c r="C81" s="82">
        <v>0.31702180524528983</v>
      </c>
      <c r="E81" s="77"/>
      <c r="L81" s="78" t="s">
        <v>197</v>
      </c>
    </row>
    <row r="82" spans="1:12" s="76" customFormat="1" ht="15" customHeight="1" x14ac:dyDescent="0.25">
      <c r="A82" s="120"/>
      <c r="B82" s="74" t="s">
        <v>36</v>
      </c>
      <c r="C82" s="82">
        <v>0.33667671709697028</v>
      </c>
      <c r="E82" s="77"/>
      <c r="L82" s="78" t="s">
        <v>197</v>
      </c>
    </row>
    <row r="83" spans="1:12" s="76" customFormat="1" ht="15" customHeight="1" x14ac:dyDescent="0.25">
      <c r="A83" s="120"/>
      <c r="B83" s="74" t="s">
        <v>37</v>
      </c>
      <c r="C83" s="82">
        <v>0.16911047721823497</v>
      </c>
      <c r="E83" s="77"/>
      <c r="L83" s="78" t="s">
        <v>197</v>
      </c>
    </row>
    <row r="84" spans="1:12" s="76" customFormat="1" ht="15" customHeight="1" x14ac:dyDescent="0.25">
      <c r="A84" s="120"/>
      <c r="B84" s="74" t="s">
        <v>38</v>
      </c>
      <c r="C84" s="82">
        <v>5.6050243433437744E-2</v>
      </c>
      <c r="E84" s="77"/>
      <c r="L84" s="78" t="s">
        <v>197</v>
      </c>
    </row>
    <row r="85" spans="1:12" s="76" customFormat="1" ht="15" customHeight="1" x14ac:dyDescent="0.25">
      <c r="A85" s="120"/>
      <c r="B85" s="74" t="s">
        <v>39</v>
      </c>
      <c r="C85" s="82">
        <v>4.3117540000352512E-2</v>
      </c>
      <c r="E85" s="77"/>
      <c r="L85" s="78" t="s">
        <v>197</v>
      </c>
    </row>
    <row r="86" spans="1:12" s="76" customFormat="1" ht="15" customHeight="1" x14ac:dyDescent="0.25">
      <c r="A86" s="120"/>
      <c r="B86" s="74" t="s">
        <v>201</v>
      </c>
      <c r="C86" s="75">
        <v>1758797</v>
      </c>
      <c r="E86" s="77"/>
      <c r="L86" s="78" t="s">
        <v>197</v>
      </c>
    </row>
    <row r="87" spans="1:12" s="76" customFormat="1" ht="15" customHeight="1" x14ac:dyDescent="0.25">
      <c r="A87" s="120"/>
      <c r="B87" s="74" t="s">
        <v>202</v>
      </c>
      <c r="C87" s="75">
        <v>1655</v>
      </c>
      <c r="L87" s="78" t="s">
        <v>197</v>
      </c>
    </row>
    <row r="88" spans="1:12" s="76" customFormat="1" ht="15" customHeight="1" x14ac:dyDescent="0.25">
      <c r="A88" s="120"/>
      <c r="B88" s="74" t="s">
        <v>203</v>
      </c>
      <c r="C88" s="75">
        <v>3472</v>
      </c>
      <c r="E88" s="77"/>
      <c r="L88" s="78" t="s">
        <v>197</v>
      </c>
    </row>
    <row r="89" spans="1:12" s="76" customFormat="1" ht="15" customHeight="1" x14ac:dyDescent="0.25">
      <c r="A89" s="120"/>
      <c r="B89" s="74" t="s">
        <v>204</v>
      </c>
      <c r="C89" s="75">
        <v>92</v>
      </c>
      <c r="E89" s="77"/>
      <c r="L89" s="78" t="s">
        <v>197</v>
      </c>
    </row>
    <row r="90" spans="1:12" s="76" customFormat="1" ht="15" customHeight="1" x14ac:dyDescent="0.25">
      <c r="A90" s="120"/>
      <c r="B90" s="74" t="s">
        <v>205</v>
      </c>
      <c r="C90" s="75">
        <v>39</v>
      </c>
      <c r="E90" s="77"/>
      <c r="L90" s="78" t="s">
        <v>197</v>
      </c>
    </row>
    <row r="91" spans="1:12" s="76" customFormat="1" x14ac:dyDescent="0.25">
      <c r="A91" s="120"/>
      <c r="B91" s="74" t="s">
        <v>206</v>
      </c>
      <c r="C91" s="75">
        <v>87.717680449500008</v>
      </c>
      <c r="E91" s="77"/>
      <c r="L91" s="78" t="s">
        <v>197</v>
      </c>
    </row>
    <row r="92" spans="1:12" s="76" customFormat="1" ht="15" customHeight="1" x14ac:dyDescent="0.25">
      <c r="A92" s="120"/>
      <c r="B92" s="74" t="s">
        <v>207</v>
      </c>
      <c r="C92" s="75">
        <v>1794.3241101861997</v>
      </c>
      <c r="E92" s="77"/>
      <c r="L92" s="78" t="s">
        <v>197</v>
      </c>
    </row>
    <row r="93" spans="1:12" s="76" customFormat="1" ht="15" customHeight="1" x14ac:dyDescent="0.25">
      <c r="A93" s="120"/>
      <c r="B93" s="74" t="s">
        <v>208</v>
      </c>
      <c r="C93" s="75">
        <v>305.10055073420006</v>
      </c>
      <c r="L93" s="78" t="s">
        <v>197</v>
      </c>
    </row>
    <row r="94" spans="1:12" s="76" customFormat="1" ht="15" customHeight="1" x14ac:dyDescent="0.25">
      <c r="A94" s="120"/>
      <c r="B94" s="74" t="s">
        <v>209</v>
      </c>
      <c r="C94" s="75">
        <v>750.23</v>
      </c>
      <c r="L94" s="78" t="s">
        <v>197</v>
      </c>
    </row>
    <row r="95" spans="1:12" s="76" customFormat="1" ht="15" customHeight="1" x14ac:dyDescent="0.25">
      <c r="A95" s="120"/>
      <c r="B95" s="74" t="s">
        <v>210</v>
      </c>
      <c r="C95" s="75">
        <f>SUM(C91:C94)</f>
        <v>2937.3723413698999</v>
      </c>
      <c r="E95" s="77"/>
      <c r="L95" s="78" t="s">
        <v>197</v>
      </c>
    </row>
    <row r="96" spans="1:12" s="76" customFormat="1" ht="15" customHeight="1" x14ac:dyDescent="0.25">
      <c r="A96" s="120"/>
      <c r="B96" s="74" t="s">
        <v>211</v>
      </c>
      <c r="C96" s="83">
        <f>10000*(C95/C8)</f>
        <v>3.7494379956029782</v>
      </c>
      <c r="E96" s="77"/>
      <c r="L96" s="84"/>
    </row>
    <row r="97" spans="1:12" s="76" customFormat="1" ht="15" customHeight="1" x14ac:dyDescent="0.25">
      <c r="A97" s="120" t="s">
        <v>78</v>
      </c>
      <c r="B97" s="132" t="s">
        <v>158</v>
      </c>
      <c r="C97" s="132"/>
      <c r="E97" s="77"/>
      <c r="L97" s="80"/>
    </row>
    <row r="98" spans="1:12" s="76" customFormat="1" ht="14.1" customHeight="1" x14ac:dyDescent="0.25">
      <c r="A98" s="120"/>
      <c r="B98" s="79" t="s">
        <v>213</v>
      </c>
      <c r="C98" s="85">
        <v>40.1</v>
      </c>
      <c r="E98" s="77"/>
      <c r="L98" s="78" t="s">
        <v>212</v>
      </c>
    </row>
    <row r="99" spans="1:12" s="76" customFormat="1" ht="22.9" customHeight="1" x14ac:dyDescent="0.25">
      <c r="A99" s="120"/>
      <c r="B99" s="79" t="s">
        <v>214</v>
      </c>
      <c r="C99" s="83">
        <v>-2.4</v>
      </c>
      <c r="E99" s="77"/>
      <c r="L99" s="78" t="s">
        <v>212</v>
      </c>
    </row>
    <row r="100" spans="1:12" s="76" customFormat="1" ht="23.25" customHeight="1" x14ac:dyDescent="0.25">
      <c r="A100" s="120"/>
      <c r="B100" s="79" t="s">
        <v>215</v>
      </c>
      <c r="C100" s="83">
        <v>13.3</v>
      </c>
      <c r="E100" s="77"/>
      <c r="L100" s="78" t="s">
        <v>212</v>
      </c>
    </row>
    <row r="101" spans="1:12" s="76" customFormat="1" ht="15" customHeight="1" x14ac:dyDescent="0.25">
      <c r="A101" s="120"/>
      <c r="B101" s="79" t="s">
        <v>214</v>
      </c>
      <c r="C101" s="83">
        <v>-1.8</v>
      </c>
      <c r="E101" s="77"/>
      <c r="L101" s="78" t="s">
        <v>212</v>
      </c>
    </row>
    <row r="102" spans="1:12" s="76" customFormat="1" ht="15" customHeight="1" x14ac:dyDescent="0.25">
      <c r="A102" s="120"/>
      <c r="B102" s="132" t="s">
        <v>159</v>
      </c>
      <c r="C102" s="132"/>
      <c r="E102" s="77"/>
    </row>
    <row r="103" spans="1:12" s="76" customFormat="1" ht="15" customHeight="1" x14ac:dyDescent="0.25">
      <c r="A103" s="120"/>
      <c r="B103" s="79" t="s">
        <v>216</v>
      </c>
      <c r="C103" s="81">
        <v>0.55900000000000005</v>
      </c>
      <c r="E103" s="77"/>
      <c r="L103" s="78" t="s">
        <v>212</v>
      </c>
    </row>
    <row r="104" spans="1:12" s="76" customFormat="1" ht="15" customHeight="1" x14ac:dyDescent="0.25">
      <c r="A104" s="120"/>
      <c r="B104" s="79" t="s">
        <v>214</v>
      </c>
      <c r="C104" s="81">
        <v>1.5000000000000013E-2</v>
      </c>
      <c r="E104" s="77"/>
      <c r="L104" s="78" t="s">
        <v>212</v>
      </c>
    </row>
    <row r="105" spans="1:12" s="76" customFormat="1" ht="31.15" customHeight="1" thickBot="1" x14ac:dyDescent="0.3">
      <c r="A105" s="120"/>
      <c r="B105" s="79" t="s">
        <v>217</v>
      </c>
      <c r="C105" s="86">
        <v>1001115</v>
      </c>
      <c r="E105" s="77"/>
      <c r="L105" s="78" t="s">
        <v>212</v>
      </c>
    </row>
    <row r="106" spans="1:12" s="76" customFormat="1" ht="29.1" customHeight="1" x14ac:dyDescent="0.25">
      <c r="A106" s="130" t="s">
        <v>74</v>
      </c>
      <c r="B106" s="61"/>
      <c r="C106" s="87" t="s">
        <v>95</v>
      </c>
      <c r="D106" s="88" t="s">
        <v>127</v>
      </c>
      <c r="E106" s="89" t="s">
        <v>128</v>
      </c>
      <c r="H106" s="90"/>
      <c r="L106" s="80"/>
    </row>
    <row r="107" spans="1:12" s="76" customFormat="1" ht="15" customHeight="1" x14ac:dyDescent="0.25">
      <c r="A107" s="130"/>
      <c r="B107" s="124" t="s">
        <v>247</v>
      </c>
      <c r="C107" s="125"/>
      <c r="D107" s="125"/>
      <c r="E107" s="126"/>
      <c r="H107" s="90"/>
      <c r="L107" s="80"/>
    </row>
    <row r="108" spans="1:12" s="76" customFormat="1" ht="14.1" customHeight="1" x14ac:dyDescent="0.25">
      <c r="A108" s="130"/>
      <c r="B108" s="63" t="s">
        <v>248</v>
      </c>
      <c r="C108" s="91">
        <v>99.759354014067313</v>
      </c>
      <c r="D108" s="91">
        <v>99.766335495845723</v>
      </c>
      <c r="E108" s="92">
        <v>96.184452152621915</v>
      </c>
      <c r="H108" s="90"/>
      <c r="L108" s="78" t="s">
        <v>184</v>
      </c>
    </row>
    <row r="109" spans="1:12" s="76" customFormat="1" ht="15" customHeight="1" x14ac:dyDescent="0.25">
      <c r="A109" s="130"/>
      <c r="B109" s="63" t="s">
        <v>249</v>
      </c>
      <c r="C109" s="91">
        <v>99.171041987972075</v>
      </c>
      <c r="D109" s="91">
        <v>99.310841132444025</v>
      </c>
      <c r="E109" s="92">
        <v>27.58620689655173</v>
      </c>
      <c r="H109" s="90"/>
      <c r="L109" s="78" t="s">
        <v>184</v>
      </c>
    </row>
    <row r="110" spans="1:12" s="76" customFormat="1" ht="15" customHeight="1" x14ac:dyDescent="0.25">
      <c r="A110" s="130"/>
      <c r="B110" s="63" t="s">
        <v>250</v>
      </c>
      <c r="C110" s="91">
        <v>99.483352833704913</v>
      </c>
      <c r="D110" s="91">
        <v>99.538727779657236</v>
      </c>
      <c r="E110" s="92">
        <v>71.128341154866348</v>
      </c>
      <c r="H110" s="90"/>
      <c r="L110" s="78" t="s">
        <v>184</v>
      </c>
    </row>
    <row r="111" spans="1:12" s="76" customFormat="1" ht="15" customHeight="1" x14ac:dyDescent="0.2">
      <c r="A111" s="130"/>
      <c r="B111" s="63" t="s">
        <v>251</v>
      </c>
      <c r="C111" s="91">
        <v>94.481209251050515</v>
      </c>
      <c r="D111" s="91">
        <v>94.601011085117392</v>
      </c>
      <c r="E111" s="92">
        <v>33.136094674556219</v>
      </c>
      <c r="G111" s="93"/>
      <c r="H111" s="93"/>
      <c r="I111" s="93"/>
      <c r="L111" s="78" t="s">
        <v>184</v>
      </c>
    </row>
    <row r="112" spans="1:12" s="76" customFormat="1" ht="15" customHeight="1" x14ac:dyDescent="0.2">
      <c r="A112" s="130"/>
      <c r="B112" s="63" t="s">
        <v>252</v>
      </c>
      <c r="C112" s="91">
        <v>99.36766300176339</v>
      </c>
      <c r="D112" s="91">
        <v>99.451143437888632</v>
      </c>
      <c r="E112" s="92">
        <v>56.621097735156091</v>
      </c>
      <c r="G112" s="93"/>
      <c r="H112" s="93"/>
      <c r="I112" s="93"/>
      <c r="L112" s="78" t="s">
        <v>184</v>
      </c>
    </row>
    <row r="113" spans="1:12" s="76" customFormat="1" ht="15" customHeight="1" x14ac:dyDescent="0.2">
      <c r="A113" s="130"/>
      <c r="B113" s="124" t="s">
        <v>137</v>
      </c>
      <c r="C113" s="125"/>
      <c r="D113" s="125"/>
      <c r="E113" s="126"/>
      <c r="G113" s="93"/>
      <c r="H113" s="93"/>
      <c r="I113" s="93"/>
      <c r="L113" s="80"/>
    </row>
    <row r="114" spans="1:12" s="76" customFormat="1" ht="15" customHeight="1" x14ac:dyDescent="0.25">
      <c r="A114" s="130"/>
      <c r="B114" s="63" t="s">
        <v>253</v>
      </c>
      <c r="C114" s="94">
        <v>14.063639180428481</v>
      </c>
      <c r="D114" s="94">
        <v>13.989330667992961</v>
      </c>
      <c r="E114" s="95">
        <v>52.155260469867216</v>
      </c>
      <c r="G114" s="93"/>
      <c r="H114" s="93"/>
      <c r="I114" s="93"/>
      <c r="L114" s="78" t="s">
        <v>184</v>
      </c>
    </row>
    <row r="115" spans="1:12" s="76" customFormat="1" ht="15" customHeight="1" x14ac:dyDescent="0.25">
      <c r="A115" s="130"/>
      <c r="B115" s="63" t="s">
        <v>254</v>
      </c>
      <c r="C115" s="94">
        <v>3.856065466443237</v>
      </c>
      <c r="D115" s="94">
        <v>3.8469294386206547</v>
      </c>
      <c r="E115" s="95">
        <v>8.5393258426966288</v>
      </c>
      <c r="G115" s="93"/>
      <c r="H115" s="93"/>
      <c r="I115" s="93"/>
      <c r="L115" s="78" t="s">
        <v>184</v>
      </c>
    </row>
    <row r="116" spans="1:12" s="76" customFormat="1" ht="15" customHeight="1" x14ac:dyDescent="0.25">
      <c r="A116" s="130"/>
      <c r="B116" s="63" t="s">
        <v>255</v>
      </c>
      <c r="C116" s="94">
        <v>10.207573713985242</v>
      </c>
      <c r="D116" s="94">
        <v>10.142401229372306</v>
      </c>
      <c r="E116" s="95">
        <v>43.615934627170581</v>
      </c>
      <c r="L116" s="78" t="s">
        <v>184</v>
      </c>
    </row>
    <row r="117" spans="1:12" s="76" customFormat="1" ht="15" customHeight="1" x14ac:dyDescent="0.25">
      <c r="A117" s="130"/>
      <c r="B117" s="124" t="s">
        <v>138</v>
      </c>
      <c r="C117" s="125"/>
      <c r="D117" s="125"/>
      <c r="E117" s="126"/>
      <c r="L117" s="80"/>
    </row>
    <row r="118" spans="1:12" s="76" customFormat="1" ht="15" customHeight="1" x14ac:dyDescent="0.25">
      <c r="A118" s="130"/>
      <c r="B118" s="63" t="s">
        <v>104</v>
      </c>
      <c r="C118" s="96">
        <v>9</v>
      </c>
      <c r="D118" s="96">
        <v>8.9</v>
      </c>
      <c r="E118" s="97">
        <v>31.5</v>
      </c>
      <c r="L118" s="78" t="s">
        <v>184</v>
      </c>
    </row>
    <row r="119" spans="1:12" s="76" customFormat="1" ht="15" customHeight="1" x14ac:dyDescent="0.25">
      <c r="A119" s="130"/>
      <c r="B119" s="98" t="s">
        <v>105</v>
      </c>
      <c r="C119" s="99">
        <v>5.6</v>
      </c>
      <c r="D119" s="99">
        <v>5.6</v>
      </c>
      <c r="E119" s="100">
        <v>5.5</v>
      </c>
      <c r="L119" s="78" t="s">
        <v>184</v>
      </c>
    </row>
    <row r="120" spans="1:12" s="76" customFormat="1" ht="15" customHeight="1" x14ac:dyDescent="0.25">
      <c r="A120" s="130"/>
      <c r="B120" s="101" t="s">
        <v>106</v>
      </c>
      <c r="C120" s="99">
        <v>0.7</v>
      </c>
      <c r="D120" s="99">
        <v>0.7</v>
      </c>
      <c r="E120" s="100">
        <v>11.8</v>
      </c>
      <c r="L120" s="78" t="s">
        <v>184</v>
      </c>
    </row>
    <row r="121" spans="1:12" s="76" customFormat="1" ht="15" customHeight="1" x14ac:dyDescent="0.25">
      <c r="A121" s="130"/>
      <c r="B121" s="101" t="s">
        <v>107</v>
      </c>
      <c r="C121" s="99">
        <v>0.3</v>
      </c>
      <c r="D121" s="99">
        <v>0.3</v>
      </c>
      <c r="E121" s="100">
        <v>2.2999999999999998</v>
      </c>
      <c r="L121" s="78" t="s">
        <v>184</v>
      </c>
    </row>
    <row r="122" spans="1:12" s="76" customFormat="1" ht="15" customHeight="1" x14ac:dyDescent="0.25">
      <c r="A122" s="130"/>
      <c r="B122" s="101" t="s">
        <v>108</v>
      </c>
      <c r="C122" s="99">
        <v>0.3</v>
      </c>
      <c r="D122" s="99">
        <v>0.3</v>
      </c>
      <c r="E122" s="100">
        <v>3.5</v>
      </c>
      <c r="L122" s="78" t="s">
        <v>184</v>
      </c>
    </row>
    <row r="123" spans="1:12" s="76" customFormat="1" ht="15" customHeight="1" x14ac:dyDescent="0.25">
      <c r="A123" s="130"/>
      <c r="B123" s="101" t="s">
        <v>109</v>
      </c>
      <c r="C123" s="99">
        <v>0.5</v>
      </c>
      <c r="D123" s="99">
        <v>0.5</v>
      </c>
      <c r="E123" s="100">
        <v>16.8</v>
      </c>
      <c r="L123" s="78" t="s">
        <v>184</v>
      </c>
    </row>
    <row r="124" spans="1:12" s="76" customFormat="1" ht="15" customHeight="1" x14ac:dyDescent="0.25">
      <c r="A124" s="130"/>
      <c r="B124" s="124" t="s">
        <v>139</v>
      </c>
      <c r="C124" s="125"/>
      <c r="D124" s="125"/>
      <c r="E124" s="126"/>
      <c r="L124" s="80"/>
    </row>
    <row r="125" spans="1:12" s="76" customFormat="1" ht="15" customHeight="1" x14ac:dyDescent="0.25">
      <c r="A125" s="130"/>
      <c r="B125" s="101" t="s">
        <v>140</v>
      </c>
      <c r="C125" s="96">
        <v>3.355908212276594</v>
      </c>
      <c r="D125" s="96">
        <v>3.3396725350069425</v>
      </c>
      <c r="E125" s="97">
        <v>11.027950721949928</v>
      </c>
      <c r="L125" s="78" t="s">
        <v>184</v>
      </c>
    </row>
    <row r="126" spans="1:12" s="76" customFormat="1" ht="15" customHeight="1" x14ac:dyDescent="0.25">
      <c r="A126" s="130"/>
      <c r="B126" s="101" t="s">
        <v>141</v>
      </c>
      <c r="C126" s="96">
        <v>0.36357583844555036</v>
      </c>
      <c r="D126" s="96">
        <v>0.35774346473066848</v>
      </c>
      <c r="E126" s="97">
        <v>3.1196184925155648</v>
      </c>
      <c r="L126" s="78" t="s">
        <v>184</v>
      </c>
    </row>
    <row r="127" spans="1:12" s="76" customFormat="1" ht="15" customHeight="1" x14ac:dyDescent="0.25">
      <c r="A127" s="130"/>
      <c r="B127" s="101" t="s">
        <v>142</v>
      </c>
      <c r="C127" s="96">
        <v>0.10308355502591775</v>
      </c>
      <c r="D127" s="96">
        <v>0.10265694219674082</v>
      </c>
      <c r="E127" s="97">
        <v>0.30467611604185985</v>
      </c>
      <c r="L127" s="78" t="s">
        <v>184</v>
      </c>
    </row>
    <row r="128" spans="1:12" s="76" customFormat="1" ht="15" customHeight="1" thickBot="1" x14ac:dyDescent="0.3">
      <c r="A128" s="131"/>
      <c r="B128" s="102" t="s">
        <v>143</v>
      </c>
      <c r="C128" s="103">
        <v>1.3546046319063885</v>
      </c>
      <c r="D128" s="103">
        <v>1.3477858534696898</v>
      </c>
      <c r="E128" s="104">
        <v>4.5767651344548943</v>
      </c>
      <c r="L128" s="78" t="s">
        <v>184</v>
      </c>
    </row>
    <row r="129" spans="1:12" s="76" customFormat="1" ht="15" customHeight="1" x14ac:dyDescent="0.25">
      <c r="A129" s="117" t="s">
        <v>134</v>
      </c>
      <c r="B129" s="61" t="s">
        <v>179</v>
      </c>
      <c r="C129" s="62">
        <v>758</v>
      </c>
      <c r="D129" s="105"/>
      <c r="E129" s="77"/>
      <c r="L129" s="78" t="s">
        <v>218</v>
      </c>
    </row>
    <row r="130" spans="1:12" s="76" customFormat="1" ht="15" customHeight="1" x14ac:dyDescent="0.25">
      <c r="A130" s="118"/>
      <c r="B130" s="63" t="s">
        <v>180</v>
      </c>
      <c r="C130" s="64">
        <v>5236</v>
      </c>
      <c r="E130" s="77"/>
      <c r="L130" s="78" t="s">
        <v>218</v>
      </c>
    </row>
    <row r="131" spans="1:12" s="76" customFormat="1" ht="15" customHeight="1" x14ac:dyDescent="0.25">
      <c r="A131" s="118"/>
      <c r="B131" s="63" t="s">
        <v>181</v>
      </c>
      <c r="C131" s="64">
        <v>17929</v>
      </c>
      <c r="E131" s="77"/>
      <c r="L131" s="78" t="s">
        <v>218</v>
      </c>
    </row>
    <row r="132" spans="1:12" s="76" customFormat="1" ht="15" customHeight="1" x14ac:dyDescent="0.25">
      <c r="A132" s="118"/>
      <c r="B132" s="63" t="s">
        <v>257</v>
      </c>
      <c r="C132" s="64">
        <f>SUM(C129:C131)</f>
        <v>23923</v>
      </c>
      <c r="E132" s="77"/>
      <c r="L132" s="78" t="s">
        <v>218</v>
      </c>
    </row>
    <row r="133" spans="1:12" s="76" customFormat="1" ht="15" customHeight="1" x14ac:dyDescent="0.25">
      <c r="A133" s="118"/>
      <c r="B133" s="74" t="s">
        <v>221</v>
      </c>
      <c r="C133" s="64">
        <v>62</v>
      </c>
      <c r="E133" s="77"/>
      <c r="L133" s="78" t="s">
        <v>197</v>
      </c>
    </row>
    <row r="134" spans="1:12" s="76" customFormat="1" ht="15" customHeight="1" x14ac:dyDescent="0.25">
      <c r="A134" s="118"/>
      <c r="B134" s="74" t="s">
        <v>222</v>
      </c>
      <c r="C134" s="64">
        <v>2399.6356796621999</v>
      </c>
      <c r="E134" s="77"/>
      <c r="L134" s="78" t="s">
        <v>197</v>
      </c>
    </row>
    <row r="135" spans="1:12" s="76" customFormat="1" ht="27" x14ac:dyDescent="0.25">
      <c r="A135" s="118"/>
      <c r="B135" s="74" t="s">
        <v>223</v>
      </c>
      <c r="C135" s="64">
        <v>22</v>
      </c>
      <c r="E135" s="77"/>
      <c r="L135" s="78" t="s">
        <v>197</v>
      </c>
    </row>
    <row r="136" spans="1:12" s="76" customFormat="1" ht="30" customHeight="1" x14ac:dyDescent="0.25">
      <c r="A136" s="118"/>
      <c r="B136" s="74" t="s">
        <v>224</v>
      </c>
      <c r="C136" s="64">
        <v>1031.9299650411001</v>
      </c>
      <c r="E136" s="77"/>
      <c r="L136" s="78" t="s">
        <v>197</v>
      </c>
    </row>
    <row r="137" spans="1:12" s="76" customFormat="1" ht="15" customHeight="1" x14ac:dyDescent="0.25">
      <c r="A137" s="118"/>
      <c r="B137" s="74" t="s">
        <v>225</v>
      </c>
      <c r="C137" s="64">
        <v>71</v>
      </c>
      <c r="E137" s="77"/>
      <c r="L137" s="78" t="s">
        <v>197</v>
      </c>
    </row>
    <row r="138" spans="1:12" s="76" customFormat="1" ht="15" customHeight="1" x14ac:dyDescent="0.25">
      <c r="A138" s="118"/>
      <c r="B138" s="74" t="s">
        <v>226</v>
      </c>
      <c r="C138" s="64">
        <v>1901.8074241392001</v>
      </c>
      <c r="E138" s="77"/>
      <c r="L138" s="78" t="s">
        <v>197</v>
      </c>
    </row>
    <row r="139" spans="1:12" s="76" customFormat="1" ht="27" x14ac:dyDescent="0.25">
      <c r="A139" s="118"/>
      <c r="B139" s="74" t="s">
        <v>47</v>
      </c>
      <c r="C139" s="64">
        <v>270</v>
      </c>
      <c r="E139" s="77"/>
      <c r="L139" s="78" t="s">
        <v>228</v>
      </c>
    </row>
    <row r="140" spans="1:12" s="76" customFormat="1" ht="27" x14ac:dyDescent="0.25">
      <c r="A140" s="118"/>
      <c r="B140" s="74" t="s">
        <v>114</v>
      </c>
      <c r="C140" s="64">
        <v>95.763046598727655</v>
      </c>
      <c r="E140" s="77"/>
      <c r="L140" s="78" t="s">
        <v>228</v>
      </c>
    </row>
    <row r="141" spans="1:12" s="76" customFormat="1" ht="15" customHeight="1" x14ac:dyDescent="0.25">
      <c r="A141" s="118"/>
      <c r="B141" s="74" t="s">
        <v>227</v>
      </c>
      <c r="C141" s="64">
        <v>263</v>
      </c>
      <c r="E141" s="77"/>
      <c r="L141" s="78" t="s">
        <v>229</v>
      </c>
    </row>
    <row r="142" spans="1:12" s="76" customFormat="1" ht="15" customHeight="1" x14ac:dyDescent="0.25">
      <c r="A142" s="118"/>
      <c r="B142" s="74" t="s">
        <v>40</v>
      </c>
      <c r="C142" s="64">
        <v>4360.1530802999996</v>
      </c>
      <c r="E142" s="77"/>
      <c r="L142" s="78" t="s">
        <v>229</v>
      </c>
    </row>
    <row r="143" spans="1:12" s="76" customFormat="1" ht="27" x14ac:dyDescent="0.25">
      <c r="A143" s="118"/>
      <c r="B143" s="74" t="s">
        <v>63</v>
      </c>
      <c r="C143" s="106">
        <f>(C142/C74)</f>
        <v>0.11478633770252931</v>
      </c>
      <c r="E143" s="77"/>
      <c r="L143" s="78" t="s">
        <v>229</v>
      </c>
    </row>
    <row r="144" spans="1:12" s="76" customFormat="1" ht="36" customHeight="1" x14ac:dyDescent="0.25">
      <c r="A144" s="118"/>
      <c r="B144" s="74" t="s">
        <v>44</v>
      </c>
      <c r="C144" s="64">
        <v>25958</v>
      </c>
      <c r="E144" s="77"/>
      <c r="L144" s="78" t="s">
        <v>229</v>
      </c>
    </row>
    <row r="145" spans="1:12" s="76" customFormat="1" ht="32.1" customHeight="1" x14ac:dyDescent="0.25">
      <c r="A145" s="118"/>
      <c r="B145" s="74" t="s">
        <v>64</v>
      </c>
      <c r="C145" s="107">
        <f>(C144/C86)</f>
        <v>1.4758951715291759E-2</v>
      </c>
      <c r="E145" s="77"/>
      <c r="L145" s="78" t="s">
        <v>229</v>
      </c>
    </row>
    <row r="146" spans="1:12" s="76" customFormat="1" ht="15" customHeight="1" x14ac:dyDescent="0.25">
      <c r="A146" s="118"/>
      <c r="B146" s="74" t="s">
        <v>219</v>
      </c>
      <c r="C146" s="64">
        <v>16</v>
      </c>
      <c r="E146" s="77"/>
      <c r="L146" s="78" t="s">
        <v>230</v>
      </c>
    </row>
    <row r="147" spans="1:12" s="76" customFormat="1" x14ac:dyDescent="0.25">
      <c r="A147" s="118"/>
      <c r="B147" s="74" t="s">
        <v>220</v>
      </c>
      <c r="C147" s="64">
        <v>117040.39397600001</v>
      </c>
      <c r="E147" s="77"/>
      <c r="L147" s="78" t="s">
        <v>230</v>
      </c>
    </row>
    <row r="148" spans="1:12" s="76" customFormat="1" x14ac:dyDescent="0.25">
      <c r="A148" s="118"/>
      <c r="B148" s="74" t="s">
        <v>234</v>
      </c>
      <c r="C148" s="64">
        <v>228</v>
      </c>
      <c r="E148" s="77"/>
      <c r="L148" s="78" t="s">
        <v>230</v>
      </c>
    </row>
    <row r="149" spans="1:12" s="76" customFormat="1" x14ac:dyDescent="0.25">
      <c r="A149" s="118"/>
      <c r="B149" s="74" t="s">
        <v>235</v>
      </c>
      <c r="C149" s="64">
        <v>610.38277800000003</v>
      </c>
      <c r="E149" s="77"/>
      <c r="L149" s="78" t="s">
        <v>230</v>
      </c>
    </row>
    <row r="150" spans="1:12" s="76" customFormat="1" ht="27" x14ac:dyDescent="0.25">
      <c r="A150" s="118"/>
      <c r="B150" s="63" t="s">
        <v>62</v>
      </c>
      <c r="C150" s="64">
        <v>2482</v>
      </c>
      <c r="E150" s="77"/>
      <c r="L150" s="78" t="s">
        <v>256</v>
      </c>
    </row>
    <row r="151" spans="1:12" s="76" customFormat="1" ht="27" customHeight="1" x14ac:dyDescent="0.25">
      <c r="A151" s="118"/>
      <c r="B151" s="63" t="s">
        <v>231</v>
      </c>
      <c r="C151" s="64">
        <v>1626</v>
      </c>
      <c r="E151" s="77"/>
      <c r="L151" s="78" t="s">
        <v>197</v>
      </c>
    </row>
    <row r="152" spans="1:12" s="76" customFormat="1" x14ac:dyDescent="0.25">
      <c r="A152" s="118"/>
      <c r="B152" s="63" t="s">
        <v>61</v>
      </c>
      <c r="C152" s="64">
        <v>40</v>
      </c>
      <c r="E152" s="77"/>
      <c r="L152" s="78" t="s">
        <v>197</v>
      </c>
    </row>
    <row r="153" spans="1:12" s="76" customFormat="1" ht="15" customHeight="1" x14ac:dyDescent="0.25">
      <c r="A153" s="118"/>
      <c r="B153" s="63" t="s">
        <v>232</v>
      </c>
      <c r="C153" s="64">
        <v>7563.6215777999996</v>
      </c>
      <c r="E153" s="77"/>
      <c r="L153" s="78" t="s">
        <v>197</v>
      </c>
    </row>
    <row r="154" spans="1:12" s="76" customFormat="1" ht="15" customHeight="1" x14ac:dyDescent="0.25">
      <c r="A154" s="118"/>
      <c r="B154" s="63" t="s">
        <v>60</v>
      </c>
      <c r="C154" s="108">
        <v>98.541396301999995</v>
      </c>
      <c r="E154" s="77"/>
      <c r="L154" s="78" t="s">
        <v>197</v>
      </c>
    </row>
    <row r="155" spans="1:12" s="76" customFormat="1" ht="27.75" thickBot="1" x14ac:dyDescent="0.3">
      <c r="A155" s="119"/>
      <c r="B155" s="109" t="s">
        <v>233</v>
      </c>
      <c r="C155" s="110">
        <f>C153/C74</f>
        <v>0.19912154566457377</v>
      </c>
      <c r="E155" s="77"/>
      <c r="L155" s="78" t="s">
        <v>197</v>
      </c>
    </row>
    <row r="156" spans="1:12" s="76" customFormat="1" ht="62.1" customHeight="1" x14ac:dyDescent="0.25">
      <c r="A156" s="114" t="s">
        <v>97</v>
      </c>
      <c r="B156" s="114"/>
      <c r="C156" s="114"/>
      <c r="E156" s="77"/>
      <c r="L156" s="111"/>
    </row>
    <row r="157" spans="1:12" s="76" customFormat="1" ht="15" customHeight="1" x14ac:dyDescent="0.25">
      <c r="B157" s="112"/>
      <c r="C157" s="105"/>
      <c r="E157" s="77"/>
      <c r="L157" s="111"/>
    </row>
    <row r="158" spans="1:12" ht="15" customHeight="1" x14ac:dyDescent="0.25"/>
    <row r="159" spans="1:12" ht="61.15" customHeight="1" x14ac:dyDescent="0.25"/>
    <row r="160" spans="1:12" ht="105" customHeight="1" x14ac:dyDescent="0.25"/>
  </sheetData>
  <mergeCells count="29">
    <mergeCell ref="B113:E113"/>
    <mergeCell ref="B117:E117"/>
    <mergeCell ref="I20:K20"/>
    <mergeCell ref="F20:H20"/>
    <mergeCell ref="B63:C63"/>
    <mergeCell ref="B19:K19"/>
    <mergeCell ref="A1:K1"/>
    <mergeCell ref="F6:K6"/>
    <mergeCell ref="B102:C102"/>
    <mergeCell ref="B56:H56"/>
    <mergeCell ref="C57:D57"/>
    <mergeCell ref="E57:F57"/>
    <mergeCell ref="G57:H57"/>
    <mergeCell ref="A156:C156"/>
    <mergeCell ref="B36:E36"/>
    <mergeCell ref="A4:E5"/>
    <mergeCell ref="A129:A155"/>
    <mergeCell ref="A74:A96"/>
    <mergeCell ref="C20:E20"/>
    <mergeCell ref="B67:C67"/>
    <mergeCell ref="B107:E107"/>
    <mergeCell ref="B124:E124"/>
    <mergeCell ref="A7:A73"/>
    <mergeCell ref="B7:E7"/>
    <mergeCell ref="B12:E12"/>
    <mergeCell ref="B15:E15"/>
    <mergeCell ref="A106:A128"/>
    <mergeCell ref="A97:A105"/>
    <mergeCell ref="B97:C97"/>
  </mergeCells>
  <pageMargins left="0.25" right="0.25" top="0.75" bottom="0.75" header="0.3" footer="0.3"/>
  <pageSetup fitToWidth="2" orientation="portrait" horizontalDpi="0" verticalDpi="0"/>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Ficha Indicadores</vt:lpstr>
      <vt:lpstr>Ficha Bogotá</vt:lpstr>
      <vt:lpstr>'Ficha Bogotá'!Área_de_impresión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Carlos Eduardo Quinones Ladino</dc:creator>
  <cp:lastModifiedBy>Francia Helena Vargas Bolívar</cp:lastModifiedBy>
  <dcterms:created xsi:type="dcterms:W3CDTF">2017-03-14T14:22:49Z</dcterms:created>
  <dcterms:modified xsi:type="dcterms:W3CDTF">2021-07-28T13:49:57Z</dcterms:modified>
</cp:coreProperties>
</file>