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cristian.torres\Desktop\Boletines\CEED\"/>
    </mc:Choice>
  </mc:AlternateContent>
  <xr:revisionPtr revIDLastSave="0" documentId="13_ncr:1_{4EB28281-3253-4C2E-A0F9-5C0B1CC3DC1A}" xr6:coauthVersionLast="47" xr6:coauthVersionMax="47" xr10:uidLastSave="{00000000-0000-0000-0000-000000000000}"/>
  <bookViews>
    <workbookView xWindow="-98" yWindow="-98" windowWidth="28996" windowHeight="15675" tabRatio="880" activeTab="6" xr2:uid="{00000000-000D-0000-FFFF-FFFF00000000}"/>
  </bookViews>
  <sheets>
    <sheet name="Metadato" sheetId="43" r:id="rId1"/>
    <sheet name="Índice" sheetId="42" r:id="rId2"/>
    <sheet name="Bogotá unidades" sheetId="40" r:id="rId3"/>
    <sheet name="Bogotá áreas" sheetId="45" r:id="rId4"/>
    <sheet name="Área causada" sheetId="47" r:id="rId5"/>
    <sheet name="Nacional unidades" sheetId="48" r:id="rId6"/>
    <sheet name="Nacional áreas" sheetId="49" r:id="rId7"/>
    <sheet name="Localidades" sheetId="41" state="hidden" r:id="rId8"/>
    <sheet name="Vivienda iniciada x mpio" sheetId="23" state="hidden" r:id="rId9"/>
    <sheet name="VIP iniciada x mpio" sheetId="24" state="hidden" r:id="rId10"/>
    <sheet name="VIS iniciada x mpio" sheetId="25" state="hidden" r:id="rId11"/>
    <sheet name="No VIS iniciada x mpio" sheetId="26" state="hidden" r:id="rId12"/>
  </sheets>
  <definedNames>
    <definedName name="_xlnm._FilterDatabase" localSheetId="3" hidden="1">'Bogotá áreas'!$A$5:$F$58</definedName>
    <definedName name="_xlnm._FilterDatabase" localSheetId="2" hidden="1">'Bogotá unidades'!$A$5:$F$58</definedName>
    <definedName name="_xlnm._FilterDatabase" localSheetId="6" hidden="1">'Nacional áreas'!$A$5:$F$5</definedName>
    <definedName name="_xlnm._FilterDatabase" localSheetId="5" hidden="1">'Nacional unidades'!$A$5:$F$5</definedName>
    <definedName name="_xlnm._FilterDatabase" localSheetId="8" hidden="1">'Vivienda iniciada x mpio'!#REF!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49" l="1"/>
  <c r="I20" i="49"/>
  <c r="J20" i="49"/>
  <c r="L20" i="49"/>
  <c r="M20" i="49"/>
  <c r="N20" i="49"/>
  <c r="P20" i="49"/>
  <c r="Q20" i="49"/>
  <c r="R20" i="49"/>
  <c r="H19" i="49"/>
  <c r="I19" i="49"/>
  <c r="J19" i="49"/>
  <c r="L19" i="49"/>
  <c r="M19" i="49"/>
  <c r="N19" i="49"/>
  <c r="P19" i="49"/>
  <c r="Q19" i="49"/>
  <c r="R19" i="49"/>
  <c r="C20" i="49"/>
  <c r="G20" i="49" s="1"/>
  <c r="N17" i="49"/>
  <c r="P18" i="49"/>
  <c r="M17" i="49"/>
  <c r="I17" i="49"/>
  <c r="H20" i="48"/>
  <c r="I20" i="48"/>
  <c r="J20" i="48"/>
  <c r="L20" i="48"/>
  <c r="M20" i="48"/>
  <c r="N20" i="48"/>
  <c r="P20" i="48"/>
  <c r="Q20" i="48"/>
  <c r="R20" i="48"/>
  <c r="C20" i="48"/>
  <c r="G20" i="48" s="1"/>
  <c r="C19" i="48"/>
  <c r="R19" i="48"/>
  <c r="I18" i="48"/>
  <c r="P19" i="48"/>
  <c r="M19" i="48"/>
  <c r="N19" i="48"/>
  <c r="H81" i="45"/>
  <c r="I81" i="45"/>
  <c r="J81" i="45"/>
  <c r="L81" i="45"/>
  <c r="M81" i="45"/>
  <c r="N81" i="45"/>
  <c r="P81" i="45"/>
  <c r="Q81" i="45"/>
  <c r="R81" i="45"/>
  <c r="C81" i="45"/>
  <c r="G81" i="45" s="1"/>
  <c r="C80" i="45"/>
  <c r="C79" i="45"/>
  <c r="M80" i="45"/>
  <c r="L80" i="45"/>
  <c r="M78" i="45"/>
  <c r="L78" i="45"/>
  <c r="J73" i="45"/>
  <c r="I73" i="45"/>
  <c r="C73" i="45"/>
  <c r="R81" i="40"/>
  <c r="Q81" i="40"/>
  <c r="P81" i="40"/>
  <c r="O81" i="40"/>
  <c r="N81" i="40"/>
  <c r="M81" i="40"/>
  <c r="L81" i="40"/>
  <c r="K81" i="40"/>
  <c r="J81" i="40"/>
  <c r="I81" i="40"/>
  <c r="H81" i="40"/>
  <c r="G81" i="40"/>
  <c r="C81" i="40"/>
  <c r="N79" i="40"/>
  <c r="C19" i="49"/>
  <c r="G19" i="49" s="1"/>
  <c r="I18" i="49"/>
  <c r="H18" i="49"/>
  <c r="N18" i="49"/>
  <c r="Q19" i="48"/>
  <c r="L19" i="48"/>
  <c r="I19" i="48"/>
  <c r="H19" i="48"/>
  <c r="H18" i="48"/>
  <c r="Q17" i="48"/>
  <c r="N17" i="48"/>
  <c r="L17" i="48"/>
  <c r="R80" i="45"/>
  <c r="Q80" i="45"/>
  <c r="P80" i="45"/>
  <c r="N80" i="45"/>
  <c r="J80" i="45"/>
  <c r="I80" i="45"/>
  <c r="H80" i="45"/>
  <c r="Q79" i="45"/>
  <c r="C78" i="45"/>
  <c r="N79" i="45"/>
  <c r="J79" i="45"/>
  <c r="N73" i="45"/>
  <c r="M73" i="45"/>
  <c r="L73" i="45"/>
  <c r="M79" i="45"/>
  <c r="R78" i="45"/>
  <c r="H80" i="40"/>
  <c r="I80" i="40"/>
  <c r="J80" i="40"/>
  <c r="L80" i="40"/>
  <c r="M80" i="40"/>
  <c r="N80" i="40"/>
  <c r="P80" i="40"/>
  <c r="Q80" i="40"/>
  <c r="R80" i="40"/>
  <c r="C80" i="40"/>
  <c r="C79" i="40"/>
  <c r="Q79" i="40"/>
  <c r="L79" i="40"/>
  <c r="R79" i="40"/>
  <c r="P79" i="40"/>
  <c r="M18" i="49"/>
  <c r="L18" i="49"/>
  <c r="J18" i="49"/>
  <c r="P18" i="48"/>
  <c r="M18" i="48"/>
  <c r="L18" i="48"/>
  <c r="L79" i="45"/>
  <c r="M79" i="40"/>
  <c r="I79" i="40"/>
  <c r="H79" i="40"/>
  <c r="J17" i="49"/>
  <c r="L17" i="49"/>
  <c r="H17" i="48"/>
  <c r="M17" i="48"/>
  <c r="P17" i="48"/>
  <c r="J78" i="45"/>
  <c r="Q78" i="45"/>
  <c r="H17" i="49" l="1"/>
  <c r="O20" i="48"/>
  <c r="K20" i="48"/>
  <c r="J19" i="48"/>
  <c r="J18" i="48"/>
  <c r="R18" i="48"/>
  <c r="O81" i="45"/>
  <c r="K81" i="45"/>
  <c r="C17" i="49"/>
  <c r="R17" i="49"/>
  <c r="P17" i="49"/>
  <c r="C18" i="49"/>
  <c r="Q18" i="49"/>
  <c r="Q17" i="49"/>
  <c r="R18" i="49"/>
  <c r="N18" i="48"/>
  <c r="J17" i="48"/>
  <c r="I17" i="48"/>
  <c r="C18" i="48"/>
  <c r="Q18" i="48"/>
  <c r="R17" i="48"/>
  <c r="C17" i="48"/>
  <c r="I78" i="45"/>
  <c r="R73" i="45"/>
  <c r="H73" i="45"/>
  <c r="H78" i="45"/>
  <c r="Q73" i="45"/>
  <c r="P78" i="45"/>
  <c r="P73" i="45"/>
  <c r="P79" i="45"/>
  <c r="H79" i="45"/>
  <c r="I79" i="45"/>
  <c r="R79" i="45"/>
  <c r="N78" i="45"/>
  <c r="J79" i="40"/>
  <c r="H78" i="40"/>
  <c r="I78" i="40"/>
  <c r="J78" i="40"/>
  <c r="L78" i="40"/>
  <c r="M78" i="40"/>
  <c r="N78" i="40"/>
  <c r="P78" i="40"/>
  <c r="Q78" i="40"/>
  <c r="R78" i="40"/>
  <c r="C78" i="40"/>
  <c r="J77" i="40"/>
  <c r="R76" i="40"/>
  <c r="Q76" i="40"/>
  <c r="J73" i="40"/>
  <c r="M75" i="40"/>
  <c r="R73" i="40"/>
  <c r="M73" i="40"/>
  <c r="C16" i="49"/>
  <c r="H16" i="49"/>
  <c r="I16" i="49"/>
  <c r="J16" i="49"/>
  <c r="L16" i="49"/>
  <c r="M16" i="49"/>
  <c r="N16" i="49"/>
  <c r="P16" i="49"/>
  <c r="Q16" i="49"/>
  <c r="R16" i="49"/>
  <c r="H14" i="49"/>
  <c r="P15" i="49"/>
  <c r="C12" i="49"/>
  <c r="H10" i="49"/>
  <c r="L12" i="49"/>
  <c r="L11" i="49"/>
  <c r="C16" i="48"/>
  <c r="I16" i="48"/>
  <c r="H16" i="48"/>
  <c r="N16" i="48"/>
  <c r="M16" i="48"/>
  <c r="L15" i="48"/>
  <c r="M12" i="48"/>
  <c r="L11" i="48"/>
  <c r="J16" i="48"/>
  <c r="L16" i="48"/>
  <c r="P16" i="48"/>
  <c r="R16" i="48"/>
  <c r="H77" i="45"/>
  <c r="I77" i="45"/>
  <c r="J77" i="45"/>
  <c r="L77" i="45"/>
  <c r="M77" i="45"/>
  <c r="N77" i="45"/>
  <c r="P77" i="45"/>
  <c r="Q77" i="45"/>
  <c r="R77" i="45"/>
  <c r="C77" i="45"/>
  <c r="Q76" i="45"/>
  <c r="C77" i="40"/>
  <c r="H77" i="40"/>
  <c r="I77" i="40"/>
  <c r="L77" i="40"/>
  <c r="P77" i="40"/>
  <c r="H74" i="40"/>
  <c r="L73" i="40"/>
  <c r="H15" i="49"/>
  <c r="I15" i="49"/>
  <c r="J15" i="49"/>
  <c r="L15" i="49"/>
  <c r="N15" i="49"/>
  <c r="Q15" i="49"/>
  <c r="R15" i="49"/>
  <c r="C15" i="49"/>
  <c r="N14" i="49"/>
  <c r="C11" i="49"/>
  <c r="M10" i="49"/>
  <c r="H15" i="48"/>
  <c r="I15" i="48"/>
  <c r="J15" i="48"/>
  <c r="M15" i="48"/>
  <c r="N15" i="48"/>
  <c r="P15" i="48"/>
  <c r="Q15" i="48"/>
  <c r="R15" i="48"/>
  <c r="C15" i="48"/>
  <c r="G19" i="48" s="1"/>
  <c r="N12" i="48"/>
  <c r="C12" i="48"/>
  <c r="I11" i="48"/>
  <c r="N11" i="48"/>
  <c r="H76" i="45"/>
  <c r="I76" i="45"/>
  <c r="J76" i="45"/>
  <c r="L76" i="45"/>
  <c r="M76" i="45"/>
  <c r="N76" i="45"/>
  <c r="P76" i="45"/>
  <c r="R76" i="45"/>
  <c r="C76" i="45"/>
  <c r="G80" i="45" s="1"/>
  <c r="H74" i="45"/>
  <c r="H76" i="40"/>
  <c r="I76" i="40"/>
  <c r="J76" i="40"/>
  <c r="L76" i="40"/>
  <c r="M76" i="40"/>
  <c r="C76" i="40"/>
  <c r="G80" i="40" s="1"/>
  <c r="I14" i="49"/>
  <c r="J14" i="49"/>
  <c r="L14" i="49"/>
  <c r="M14" i="49"/>
  <c r="Q14" i="49"/>
  <c r="R14" i="49"/>
  <c r="C14" i="49"/>
  <c r="N13" i="49"/>
  <c r="I11" i="49"/>
  <c r="J11" i="49"/>
  <c r="H14" i="48"/>
  <c r="I14" i="48"/>
  <c r="J14" i="48"/>
  <c r="L14" i="48"/>
  <c r="P14" i="48"/>
  <c r="R14" i="48"/>
  <c r="C14" i="48"/>
  <c r="C13" i="48"/>
  <c r="R12" i="48"/>
  <c r="H11" i="48"/>
  <c r="M13" i="48"/>
  <c r="R75" i="45"/>
  <c r="P75" i="45"/>
  <c r="N75" i="45"/>
  <c r="M75" i="45"/>
  <c r="L75" i="45"/>
  <c r="J75" i="45"/>
  <c r="I75" i="45"/>
  <c r="H75" i="45"/>
  <c r="C75" i="45"/>
  <c r="G79" i="45" s="1"/>
  <c r="N74" i="45"/>
  <c r="H72" i="45"/>
  <c r="M74" i="45"/>
  <c r="H75" i="40"/>
  <c r="I75" i="40"/>
  <c r="L75" i="40"/>
  <c r="C75" i="40"/>
  <c r="G79" i="40" s="1"/>
  <c r="I13" i="49"/>
  <c r="J13" i="49"/>
  <c r="L13" i="49"/>
  <c r="M13" i="49"/>
  <c r="Q13" i="49"/>
  <c r="R13" i="49"/>
  <c r="C13" i="49"/>
  <c r="H13" i="48"/>
  <c r="I13" i="48"/>
  <c r="J13" i="48"/>
  <c r="L13" i="48"/>
  <c r="P13" i="48"/>
  <c r="Q13" i="48"/>
  <c r="R13" i="48"/>
  <c r="J74" i="45"/>
  <c r="L74" i="45"/>
  <c r="P74" i="45"/>
  <c r="R74" i="45"/>
  <c r="C72" i="45"/>
  <c r="N72" i="45"/>
  <c r="J74" i="40"/>
  <c r="L74" i="40"/>
  <c r="M74" i="40"/>
  <c r="R74" i="40"/>
  <c r="I72" i="40"/>
  <c r="M12" i="49"/>
  <c r="N12" i="49"/>
  <c r="P12" i="49"/>
  <c r="Q12" i="49"/>
  <c r="R12" i="49"/>
  <c r="I12" i="48"/>
  <c r="J12" i="48"/>
  <c r="L12" i="48"/>
  <c r="P12" i="48"/>
  <c r="E9" i="47"/>
  <c r="E10" i="47"/>
  <c r="E11" i="47"/>
  <c r="E12" i="47"/>
  <c r="E13" i="47"/>
  <c r="E14" i="47"/>
  <c r="E15" i="47"/>
  <c r="E16" i="47"/>
  <c r="E17" i="47"/>
  <c r="E18" i="47"/>
  <c r="E19" i="47"/>
  <c r="E20" i="47"/>
  <c r="E21" i="47"/>
  <c r="E22" i="47"/>
  <c r="E23" i="47"/>
  <c r="E24" i="47"/>
  <c r="E25" i="47"/>
  <c r="E26" i="47"/>
  <c r="E8" i="47"/>
  <c r="P72" i="45"/>
  <c r="M72" i="45"/>
  <c r="C73" i="40"/>
  <c r="H73" i="40"/>
  <c r="I73" i="40"/>
  <c r="P73" i="40"/>
  <c r="N11" i="49"/>
  <c r="Q11" i="49"/>
  <c r="R11" i="49"/>
  <c r="J11" i="48"/>
  <c r="M11" i="48"/>
  <c r="P11" i="48"/>
  <c r="Q11" i="48"/>
  <c r="I72" i="45"/>
  <c r="J72" i="45"/>
  <c r="L72" i="45"/>
  <c r="R72" i="45"/>
  <c r="J72" i="40"/>
  <c r="L72" i="40"/>
  <c r="M72" i="40"/>
  <c r="R10" i="49"/>
  <c r="J10" i="49"/>
  <c r="K20" i="49" l="1"/>
  <c r="K19" i="49"/>
  <c r="O19" i="49"/>
  <c r="O20" i="49"/>
  <c r="O19" i="48"/>
  <c r="K19" i="48"/>
  <c r="O18" i="49"/>
  <c r="K18" i="49"/>
  <c r="G17" i="49"/>
  <c r="O17" i="49"/>
  <c r="G18" i="49"/>
  <c r="G18" i="48"/>
  <c r="O17" i="48"/>
  <c r="G17" i="48"/>
  <c r="G77" i="45"/>
  <c r="N74" i="40"/>
  <c r="N76" i="40"/>
  <c r="R77" i="40"/>
  <c r="Q72" i="40"/>
  <c r="C72" i="40"/>
  <c r="G76" i="40" s="1"/>
  <c r="Q77" i="40"/>
  <c r="N77" i="40"/>
  <c r="R75" i="40"/>
  <c r="N75" i="40"/>
  <c r="M77" i="40"/>
  <c r="J75" i="40"/>
  <c r="Q75" i="40"/>
  <c r="G77" i="40"/>
  <c r="G16" i="49"/>
  <c r="G15" i="49"/>
  <c r="M15" i="49"/>
  <c r="H13" i="49"/>
  <c r="I12" i="49"/>
  <c r="P14" i="49"/>
  <c r="P13" i="49"/>
  <c r="Q12" i="48"/>
  <c r="Q14" i="48"/>
  <c r="G16" i="48"/>
  <c r="Q16" i="48"/>
  <c r="H12" i="48"/>
  <c r="I74" i="45"/>
  <c r="Q75" i="45"/>
  <c r="C74" i="45"/>
  <c r="K80" i="45" s="1"/>
  <c r="G76" i="45"/>
  <c r="Q74" i="45"/>
  <c r="Q72" i="45"/>
  <c r="C74" i="40"/>
  <c r="K80" i="40" s="1"/>
  <c r="P75" i="40"/>
  <c r="P74" i="40"/>
  <c r="P76" i="40"/>
  <c r="M11" i="49"/>
  <c r="J12" i="49"/>
  <c r="N14" i="48"/>
  <c r="M14" i="48"/>
  <c r="I74" i="40"/>
  <c r="Q74" i="40"/>
  <c r="H12" i="49"/>
  <c r="R11" i="48"/>
  <c r="N13" i="48"/>
  <c r="H11" i="49"/>
  <c r="L10" i="49"/>
  <c r="C11" i="48"/>
  <c r="G15" i="48" s="1"/>
  <c r="R72" i="40"/>
  <c r="N72" i="40"/>
  <c r="N73" i="40"/>
  <c r="H72" i="40"/>
  <c r="P11" i="49"/>
  <c r="Q73" i="40"/>
  <c r="P72" i="40"/>
  <c r="P10" i="49"/>
  <c r="N10" i="49"/>
  <c r="C7" i="49"/>
  <c r="G11" i="49" s="1"/>
  <c r="I10" i="49"/>
  <c r="C10" i="49"/>
  <c r="G14" i="49" s="1"/>
  <c r="C6" i="49"/>
  <c r="C9" i="49"/>
  <c r="O16" i="49" s="1"/>
  <c r="Q10" i="49"/>
  <c r="C8" i="49"/>
  <c r="G12" i="49" s="1"/>
  <c r="O79" i="45" l="1"/>
  <c r="O80" i="45"/>
  <c r="O78" i="40"/>
  <c r="O80" i="40"/>
  <c r="K17" i="49"/>
  <c r="K18" i="48"/>
  <c r="O18" i="48"/>
  <c r="K79" i="45"/>
  <c r="G78" i="45"/>
  <c r="O78" i="45"/>
  <c r="K79" i="40"/>
  <c r="O79" i="40"/>
  <c r="K16" i="49"/>
  <c r="G78" i="40"/>
  <c r="O13" i="49"/>
  <c r="O15" i="49"/>
  <c r="O14" i="49"/>
  <c r="K15" i="49"/>
  <c r="K14" i="49"/>
  <c r="K13" i="49"/>
  <c r="G13" i="49"/>
  <c r="K12" i="49"/>
  <c r="O12" i="49"/>
  <c r="O11" i="49"/>
  <c r="K11" i="49"/>
  <c r="G10" i="49"/>
  <c r="O10" i="49"/>
  <c r="K10" i="49"/>
  <c r="R10" i="48" l="1"/>
  <c r="Q10" i="48"/>
  <c r="P10" i="48"/>
  <c r="N10" i="48"/>
  <c r="M10" i="48"/>
  <c r="L10" i="48"/>
  <c r="J10" i="48"/>
  <c r="I10" i="48"/>
  <c r="H10" i="48"/>
  <c r="C10" i="48"/>
  <c r="C9" i="48"/>
  <c r="C8" i="48"/>
  <c r="C7" i="48"/>
  <c r="C6" i="48"/>
  <c r="H71" i="45"/>
  <c r="I71" i="45"/>
  <c r="J71" i="45"/>
  <c r="L71" i="45"/>
  <c r="M71" i="45"/>
  <c r="N71" i="45"/>
  <c r="P71" i="45"/>
  <c r="Q71" i="45"/>
  <c r="R71" i="45"/>
  <c r="C71" i="45"/>
  <c r="H70" i="45"/>
  <c r="N70" i="45"/>
  <c r="M70" i="45"/>
  <c r="C71" i="40"/>
  <c r="H71" i="40"/>
  <c r="I71" i="40"/>
  <c r="J71" i="40"/>
  <c r="L71" i="40"/>
  <c r="M71" i="40"/>
  <c r="N71" i="40"/>
  <c r="P71" i="40"/>
  <c r="Q71" i="40"/>
  <c r="R71" i="40"/>
  <c r="J70" i="40"/>
  <c r="N70" i="40"/>
  <c r="M70" i="40"/>
  <c r="J70" i="45"/>
  <c r="L70" i="45"/>
  <c r="P70" i="45"/>
  <c r="R70" i="45"/>
  <c r="H70" i="40"/>
  <c r="L70" i="40"/>
  <c r="P70" i="40"/>
  <c r="R70" i="40"/>
  <c r="G14" i="48" l="1"/>
  <c r="K17" i="48"/>
  <c r="G75" i="45"/>
  <c r="K78" i="45"/>
  <c r="G75" i="40"/>
  <c r="K78" i="40"/>
  <c r="K16" i="48"/>
  <c r="O16" i="48"/>
  <c r="O15" i="48"/>
  <c r="G12" i="48"/>
  <c r="K15" i="48"/>
  <c r="O14" i="48"/>
  <c r="G11" i="48"/>
  <c r="K14" i="48"/>
  <c r="K13" i="48"/>
  <c r="O13" i="48"/>
  <c r="G13" i="48"/>
  <c r="K12" i="48"/>
  <c r="O12" i="48"/>
  <c r="O11" i="48"/>
  <c r="K11" i="48"/>
  <c r="O10" i="48"/>
  <c r="G10" i="48"/>
  <c r="K10" i="48"/>
  <c r="C70" i="40"/>
  <c r="I70" i="40"/>
  <c r="Q70" i="40"/>
  <c r="H69" i="45"/>
  <c r="I69" i="45"/>
  <c r="J69" i="45"/>
  <c r="L69" i="45"/>
  <c r="M69" i="45"/>
  <c r="N69" i="45"/>
  <c r="P69" i="45"/>
  <c r="Q69" i="45"/>
  <c r="R69" i="45"/>
  <c r="C69" i="45"/>
  <c r="G73" i="45" s="1"/>
  <c r="Q68" i="45"/>
  <c r="P66" i="45"/>
  <c r="Q63" i="45"/>
  <c r="H62" i="45"/>
  <c r="Q58" i="45"/>
  <c r="P59" i="45"/>
  <c r="M57" i="45"/>
  <c r="L57" i="45"/>
  <c r="Q50" i="45"/>
  <c r="L53" i="45"/>
  <c r="I46" i="45"/>
  <c r="P48" i="45"/>
  <c r="I42" i="45"/>
  <c r="H42" i="45"/>
  <c r="Q41" i="45"/>
  <c r="P39" i="45"/>
  <c r="M37" i="45"/>
  <c r="P37" i="45"/>
  <c r="Q32" i="45"/>
  <c r="P32" i="45"/>
  <c r="I26" i="45"/>
  <c r="P28" i="45"/>
  <c r="Q23" i="45"/>
  <c r="H22" i="45"/>
  <c r="Q21" i="45"/>
  <c r="P19" i="45"/>
  <c r="M17" i="45"/>
  <c r="P17" i="45"/>
  <c r="Q12" i="45"/>
  <c r="L13" i="45"/>
  <c r="H69" i="40"/>
  <c r="I69" i="40"/>
  <c r="J69" i="40"/>
  <c r="L69" i="40"/>
  <c r="M69" i="40"/>
  <c r="N69" i="40"/>
  <c r="P69" i="40"/>
  <c r="Q69" i="40"/>
  <c r="R69" i="40"/>
  <c r="C69" i="40"/>
  <c r="L68" i="40"/>
  <c r="I67" i="45"/>
  <c r="I65" i="45"/>
  <c r="M66" i="45"/>
  <c r="Q64" i="45"/>
  <c r="I41" i="45"/>
  <c r="I29" i="45"/>
  <c r="I17" i="45"/>
  <c r="Q16" i="45"/>
  <c r="I12" i="45"/>
  <c r="M68" i="45"/>
  <c r="L68" i="45"/>
  <c r="I68" i="45"/>
  <c r="H68" i="45"/>
  <c r="M67" i="45"/>
  <c r="L67" i="45"/>
  <c r="H67" i="45"/>
  <c r="Q66" i="45"/>
  <c r="L66" i="45"/>
  <c r="H65" i="45"/>
  <c r="L64" i="45"/>
  <c r="I64" i="45"/>
  <c r="H64" i="45"/>
  <c r="M63" i="45"/>
  <c r="L63" i="45"/>
  <c r="I63" i="45"/>
  <c r="H63" i="45"/>
  <c r="M62" i="45"/>
  <c r="L62" i="45"/>
  <c r="I62" i="45"/>
  <c r="H61" i="45"/>
  <c r="L60" i="45"/>
  <c r="I60" i="45"/>
  <c r="H60" i="45"/>
  <c r="Q59" i="45"/>
  <c r="M59" i="45"/>
  <c r="L59" i="45"/>
  <c r="I59" i="45"/>
  <c r="H59" i="45"/>
  <c r="M58" i="45"/>
  <c r="L58" i="45"/>
  <c r="Q57" i="45"/>
  <c r="P57" i="45"/>
  <c r="H57" i="45"/>
  <c r="M56" i="45"/>
  <c r="L56" i="45"/>
  <c r="I56" i="45"/>
  <c r="H56" i="45"/>
  <c r="M55" i="45"/>
  <c r="L55" i="45"/>
  <c r="I55" i="45"/>
  <c r="H55" i="45"/>
  <c r="M54" i="45"/>
  <c r="L54" i="45"/>
  <c r="M53" i="45"/>
  <c r="H53" i="45"/>
  <c r="L52" i="45"/>
  <c r="I52" i="45"/>
  <c r="H52" i="45"/>
  <c r="M51" i="45"/>
  <c r="L51" i="45"/>
  <c r="I51" i="45"/>
  <c r="H51" i="45"/>
  <c r="M50" i="45"/>
  <c r="L50" i="45"/>
  <c r="Q49" i="45"/>
  <c r="H49" i="45"/>
  <c r="Q48" i="45"/>
  <c r="L48" i="45"/>
  <c r="I48" i="45"/>
  <c r="H48" i="45"/>
  <c r="M47" i="45"/>
  <c r="L47" i="45"/>
  <c r="I47" i="45"/>
  <c r="H47" i="45"/>
  <c r="M46" i="45"/>
  <c r="L46" i="45"/>
  <c r="H45" i="45"/>
  <c r="M44" i="45"/>
  <c r="L44" i="45"/>
  <c r="I44" i="45"/>
  <c r="H44" i="45"/>
  <c r="M43" i="45"/>
  <c r="L43" i="45"/>
  <c r="I43" i="45"/>
  <c r="H43" i="45"/>
  <c r="M42" i="45"/>
  <c r="L42" i="45"/>
  <c r="H41" i="45"/>
  <c r="L40" i="45"/>
  <c r="I40" i="45"/>
  <c r="H40" i="45"/>
  <c r="Q39" i="45"/>
  <c r="M39" i="45"/>
  <c r="L39" i="45"/>
  <c r="I39" i="45"/>
  <c r="H39" i="45"/>
  <c r="M38" i="45"/>
  <c r="L38" i="45"/>
  <c r="Q37" i="45"/>
  <c r="H37" i="45"/>
  <c r="L36" i="45"/>
  <c r="I36" i="45"/>
  <c r="H36" i="45"/>
  <c r="M35" i="45"/>
  <c r="L35" i="45"/>
  <c r="I35" i="45"/>
  <c r="H35" i="45"/>
  <c r="M34" i="45"/>
  <c r="L34" i="45"/>
  <c r="M33" i="45"/>
  <c r="L33" i="45"/>
  <c r="H33" i="45"/>
  <c r="M32" i="45"/>
  <c r="L32" i="45"/>
  <c r="I32" i="45"/>
  <c r="H32" i="45"/>
  <c r="M31" i="45"/>
  <c r="L31" i="45"/>
  <c r="I31" i="45"/>
  <c r="H31" i="45"/>
  <c r="M30" i="45"/>
  <c r="L30" i="45"/>
  <c r="H29" i="45"/>
  <c r="L28" i="45"/>
  <c r="I28" i="45"/>
  <c r="H28" i="45"/>
  <c r="M27" i="45"/>
  <c r="L27" i="45"/>
  <c r="I27" i="45"/>
  <c r="H27" i="45"/>
  <c r="Q26" i="45"/>
  <c r="P26" i="45"/>
  <c r="M26" i="45"/>
  <c r="L26" i="45"/>
  <c r="H25" i="45"/>
  <c r="L24" i="45"/>
  <c r="I24" i="45"/>
  <c r="H24" i="45"/>
  <c r="M23" i="45"/>
  <c r="L23" i="45"/>
  <c r="I23" i="45"/>
  <c r="H23" i="45"/>
  <c r="M22" i="45"/>
  <c r="L22" i="45"/>
  <c r="I22" i="45"/>
  <c r="H21" i="45"/>
  <c r="M20" i="45"/>
  <c r="L20" i="45"/>
  <c r="I20" i="45"/>
  <c r="H20" i="45"/>
  <c r="Q19" i="45"/>
  <c r="M19" i="45"/>
  <c r="L19" i="45"/>
  <c r="I19" i="45"/>
  <c r="H19" i="45"/>
  <c r="M18" i="45"/>
  <c r="L18" i="45"/>
  <c r="I18" i="45"/>
  <c r="H18" i="45"/>
  <c r="Q17" i="45"/>
  <c r="H17" i="45"/>
  <c r="M16" i="45"/>
  <c r="L16" i="45"/>
  <c r="I16" i="45"/>
  <c r="H16" i="45"/>
  <c r="Q15" i="45"/>
  <c r="P15" i="45"/>
  <c r="L15" i="45"/>
  <c r="I15" i="45"/>
  <c r="H15" i="45"/>
  <c r="M14" i="45"/>
  <c r="L14" i="45"/>
  <c r="M13" i="45"/>
  <c r="H13" i="45"/>
  <c r="H12" i="45"/>
  <c r="I11" i="45"/>
  <c r="H11" i="45"/>
  <c r="I10" i="45"/>
  <c r="I68" i="40"/>
  <c r="Q68" i="40"/>
  <c r="H68" i="40"/>
  <c r="M68" i="40"/>
  <c r="P68" i="40"/>
  <c r="K76" i="40" l="1"/>
  <c r="K77" i="40"/>
  <c r="O77" i="40"/>
  <c r="O75" i="40"/>
  <c r="O76" i="40"/>
  <c r="G74" i="40"/>
  <c r="O74" i="40"/>
  <c r="G73" i="40"/>
  <c r="I70" i="45"/>
  <c r="Q70" i="45"/>
  <c r="C70" i="45"/>
  <c r="Q13" i="45"/>
  <c r="Q24" i="45"/>
  <c r="M29" i="45"/>
  <c r="P33" i="45"/>
  <c r="Q35" i="45"/>
  <c r="I38" i="45"/>
  <c r="P42" i="45"/>
  <c r="P44" i="45"/>
  <c r="L49" i="45"/>
  <c r="Q53" i="45"/>
  <c r="Q55" i="45"/>
  <c r="H58" i="45"/>
  <c r="P64" i="45"/>
  <c r="L29" i="45"/>
  <c r="H38" i="45"/>
  <c r="P53" i="45"/>
  <c r="Q10" i="45"/>
  <c r="H14" i="45"/>
  <c r="P22" i="45"/>
  <c r="P29" i="45"/>
  <c r="P31" i="45"/>
  <c r="Q33" i="45"/>
  <c r="Q42" i="45"/>
  <c r="Q44" i="45"/>
  <c r="M49" i="45"/>
  <c r="H54" i="45"/>
  <c r="I58" i="45"/>
  <c r="P62" i="45"/>
  <c r="Q22" i="45"/>
  <c r="P18" i="45"/>
  <c r="P20" i="45"/>
  <c r="L25" i="45"/>
  <c r="Q29" i="45"/>
  <c r="Q31" i="45"/>
  <c r="H34" i="45"/>
  <c r="P40" i="45"/>
  <c r="P49" i="45"/>
  <c r="P51" i="45"/>
  <c r="I54" i="45"/>
  <c r="P60" i="45"/>
  <c r="Q62" i="45"/>
  <c r="L65" i="45"/>
  <c r="P67" i="45"/>
  <c r="Q28" i="45"/>
  <c r="P46" i="45"/>
  <c r="M65" i="45"/>
  <c r="Q18" i="45"/>
  <c r="Q67" i="45"/>
  <c r="P16" i="45"/>
  <c r="P25" i="45"/>
  <c r="P27" i="45"/>
  <c r="I30" i="45"/>
  <c r="P36" i="45"/>
  <c r="Q38" i="45"/>
  <c r="L41" i="45"/>
  <c r="M45" i="45"/>
  <c r="P47" i="45"/>
  <c r="H50" i="45"/>
  <c r="P58" i="45"/>
  <c r="P65" i="45"/>
  <c r="Q34" i="45"/>
  <c r="P55" i="45"/>
  <c r="I14" i="45"/>
  <c r="Q20" i="45"/>
  <c r="H30" i="45"/>
  <c r="P14" i="45"/>
  <c r="L21" i="45"/>
  <c r="Q25" i="45"/>
  <c r="Q27" i="45"/>
  <c r="Q36" i="45"/>
  <c r="M41" i="45"/>
  <c r="P45" i="45"/>
  <c r="Q47" i="45"/>
  <c r="I50" i="45"/>
  <c r="P54" i="45"/>
  <c r="P56" i="45"/>
  <c r="L61" i="45"/>
  <c r="Q65" i="45"/>
  <c r="Q40" i="45"/>
  <c r="P24" i="45"/>
  <c r="P11" i="45"/>
  <c r="I34" i="45"/>
  <c r="Q51" i="45"/>
  <c r="P12" i="45"/>
  <c r="Q14" i="45"/>
  <c r="L17" i="45"/>
  <c r="M21" i="45"/>
  <c r="P23" i="45"/>
  <c r="H26" i="45"/>
  <c r="P34" i="45"/>
  <c r="P41" i="45"/>
  <c r="P43" i="45"/>
  <c r="Q45" i="45"/>
  <c r="Q54" i="45"/>
  <c r="Q56" i="45"/>
  <c r="M61" i="45"/>
  <c r="H66" i="45"/>
  <c r="P13" i="45"/>
  <c r="M25" i="45"/>
  <c r="Q11" i="45"/>
  <c r="P21" i="45"/>
  <c r="P30" i="45"/>
  <c r="L37" i="45"/>
  <c r="Q43" i="45"/>
  <c r="H46" i="45"/>
  <c r="P52" i="45"/>
  <c r="P61" i="45"/>
  <c r="P63" i="45"/>
  <c r="I66" i="45"/>
  <c r="Q46" i="45"/>
  <c r="P10" i="45"/>
  <c r="P38" i="45"/>
  <c r="L45" i="45"/>
  <c r="Q60" i="45"/>
  <c r="Q30" i="45"/>
  <c r="P50" i="45"/>
  <c r="Q61" i="45"/>
  <c r="P68" i="45"/>
  <c r="Q52" i="45"/>
  <c r="P35" i="45"/>
  <c r="H10" i="45"/>
  <c r="I21" i="45"/>
  <c r="M24" i="45"/>
  <c r="I33" i="45"/>
  <c r="M36" i="45"/>
  <c r="I45" i="45"/>
  <c r="M48" i="45"/>
  <c r="I57" i="45"/>
  <c r="M60" i="45"/>
  <c r="I53" i="45"/>
  <c r="M40" i="45"/>
  <c r="I37" i="45"/>
  <c r="M64" i="45"/>
  <c r="I61" i="45"/>
  <c r="I13" i="45"/>
  <c r="M28" i="45"/>
  <c r="I25" i="45"/>
  <c r="M52" i="45"/>
  <c r="I49" i="45"/>
  <c r="M15" i="45"/>
  <c r="H67" i="40"/>
  <c r="I67" i="40"/>
  <c r="L67" i="40"/>
  <c r="M67" i="40"/>
  <c r="P67" i="40"/>
  <c r="Q67" i="40"/>
  <c r="K76" i="45" l="1"/>
  <c r="K77" i="45"/>
  <c r="O77" i="45"/>
  <c r="O75" i="45"/>
  <c r="O76" i="45"/>
  <c r="G74" i="45"/>
  <c r="O74" i="45"/>
  <c r="H66" i="40"/>
  <c r="I66" i="40"/>
  <c r="L66" i="40"/>
  <c r="M66" i="40"/>
  <c r="P66" i="40"/>
  <c r="Q66" i="40"/>
  <c r="Q42" i="41" l="1"/>
  <c r="Q41" i="41"/>
  <c r="Q40" i="41"/>
  <c r="BJ42" i="41"/>
  <c r="BJ41" i="41"/>
  <c r="BG42" i="41"/>
  <c r="BG41" i="41"/>
  <c r="BD42" i="41"/>
  <c r="BD41" i="41"/>
  <c r="BA42" i="41"/>
  <c r="BA41" i="41"/>
  <c r="AX42" i="41"/>
  <c r="AX41" i="41"/>
  <c r="AU42" i="41"/>
  <c r="AU41" i="41"/>
  <c r="AR42" i="41"/>
  <c r="AR41" i="41"/>
  <c r="AO42" i="41"/>
  <c r="AO41" i="41"/>
  <c r="AL41" i="41"/>
  <c r="AL42" i="41"/>
  <c r="AI42" i="41"/>
  <c r="AI41" i="41"/>
  <c r="AF42" i="41"/>
  <c r="AF41" i="41"/>
  <c r="AC42" i="41"/>
  <c r="AC41" i="41"/>
  <c r="Z42" i="41"/>
  <c r="Z41" i="41"/>
  <c r="W42" i="41"/>
  <c r="W41" i="41"/>
  <c r="T42" i="41"/>
  <c r="T41" i="41"/>
  <c r="N42" i="41"/>
  <c r="N41" i="41"/>
  <c r="K42" i="41"/>
  <c r="K41" i="41"/>
  <c r="H42" i="41"/>
  <c r="H41" i="41"/>
  <c r="E42" i="41"/>
  <c r="E41" i="41"/>
  <c r="BK41" i="41" l="1"/>
  <c r="BK42" i="41"/>
  <c r="H65" i="40"/>
  <c r="L65" i="40"/>
  <c r="P65" i="40"/>
  <c r="E7" i="41" l="1"/>
  <c r="H7" i="41"/>
  <c r="K7" i="41"/>
  <c r="N7" i="41"/>
  <c r="Q7" i="41"/>
  <c r="T7" i="41"/>
  <c r="W7" i="41"/>
  <c r="Z7" i="41"/>
  <c r="AC7" i="41"/>
  <c r="AF7" i="41"/>
  <c r="AI7" i="41"/>
  <c r="AL7" i="41"/>
  <c r="AO7" i="41"/>
  <c r="E8" i="41"/>
  <c r="H8" i="41"/>
  <c r="K8" i="41"/>
  <c r="N8" i="41"/>
  <c r="Q8" i="41"/>
  <c r="T8" i="41"/>
  <c r="W8" i="41"/>
  <c r="Z8" i="41"/>
  <c r="AC8" i="41"/>
  <c r="AF8" i="41"/>
  <c r="AI8" i="41"/>
  <c r="AL8" i="41"/>
  <c r="AO8" i="41"/>
  <c r="E9" i="41"/>
  <c r="H9" i="41"/>
  <c r="K9" i="41"/>
  <c r="N9" i="41"/>
  <c r="Q9" i="41"/>
  <c r="T9" i="41"/>
  <c r="W9" i="41"/>
  <c r="Z9" i="41"/>
  <c r="AC9" i="41"/>
  <c r="AF9" i="41"/>
  <c r="AI9" i="41"/>
  <c r="AL9" i="41"/>
  <c r="AO9" i="41"/>
  <c r="E10" i="41"/>
  <c r="H10" i="41"/>
  <c r="K10" i="41"/>
  <c r="N10" i="41"/>
  <c r="Q10" i="41"/>
  <c r="T10" i="41"/>
  <c r="W10" i="41"/>
  <c r="Z10" i="41"/>
  <c r="AC10" i="41"/>
  <c r="AF10" i="41"/>
  <c r="AI10" i="41"/>
  <c r="AL10" i="41"/>
  <c r="AO10" i="41"/>
  <c r="E11" i="41"/>
  <c r="H11" i="41"/>
  <c r="K11" i="41"/>
  <c r="N11" i="41"/>
  <c r="Q11" i="41"/>
  <c r="T11" i="41"/>
  <c r="W11" i="41"/>
  <c r="Z11" i="41"/>
  <c r="AC11" i="41"/>
  <c r="AF11" i="41"/>
  <c r="AI11" i="41"/>
  <c r="AL11" i="41"/>
  <c r="AO11" i="41"/>
  <c r="E12" i="41"/>
  <c r="H12" i="41"/>
  <c r="K12" i="41"/>
  <c r="N12" i="41"/>
  <c r="Q12" i="41"/>
  <c r="T12" i="41"/>
  <c r="W12" i="41"/>
  <c r="Z12" i="41"/>
  <c r="AC12" i="41"/>
  <c r="AF12" i="41"/>
  <c r="AI12" i="41"/>
  <c r="AL12" i="41"/>
  <c r="AO12" i="41"/>
  <c r="E13" i="41"/>
  <c r="H13" i="41"/>
  <c r="K13" i="41"/>
  <c r="N13" i="41"/>
  <c r="Q13" i="41"/>
  <c r="T13" i="41"/>
  <c r="W13" i="41"/>
  <c r="Z13" i="41"/>
  <c r="AC13" i="41"/>
  <c r="AF13" i="41"/>
  <c r="AI13" i="41"/>
  <c r="AL13" i="41"/>
  <c r="AO13" i="41"/>
  <c r="E14" i="41"/>
  <c r="H14" i="41"/>
  <c r="K14" i="41"/>
  <c r="N14" i="41"/>
  <c r="Q14" i="41"/>
  <c r="T14" i="41"/>
  <c r="W14" i="41"/>
  <c r="Z14" i="41"/>
  <c r="AC14" i="41"/>
  <c r="AF14" i="41"/>
  <c r="AI14" i="41"/>
  <c r="AL14" i="41"/>
  <c r="AO14" i="41"/>
  <c r="E15" i="41"/>
  <c r="H15" i="41"/>
  <c r="K15" i="41"/>
  <c r="N15" i="41"/>
  <c r="Q15" i="41"/>
  <c r="T15" i="41"/>
  <c r="W15" i="41"/>
  <c r="Z15" i="41"/>
  <c r="AC15" i="41"/>
  <c r="AF15" i="41"/>
  <c r="AI15" i="41"/>
  <c r="AL15" i="41"/>
  <c r="AO15" i="41"/>
  <c r="E16" i="41"/>
  <c r="H16" i="41"/>
  <c r="K16" i="41"/>
  <c r="N16" i="41"/>
  <c r="Q16" i="41"/>
  <c r="T16" i="41"/>
  <c r="W16" i="41"/>
  <c r="Z16" i="41"/>
  <c r="AC16" i="41"/>
  <c r="AF16" i="41"/>
  <c r="AI16" i="41"/>
  <c r="AL16" i="41"/>
  <c r="AO16" i="41"/>
  <c r="E17" i="41"/>
  <c r="H17" i="41"/>
  <c r="K17" i="41"/>
  <c r="N17" i="41"/>
  <c r="Q17" i="41"/>
  <c r="T17" i="41"/>
  <c r="W17" i="41"/>
  <c r="Z17" i="41"/>
  <c r="AC17" i="41"/>
  <c r="AF17" i="41"/>
  <c r="AI17" i="41"/>
  <c r="AL17" i="41"/>
  <c r="AO17" i="41"/>
  <c r="E18" i="41"/>
  <c r="H18" i="41"/>
  <c r="K18" i="41"/>
  <c r="N18" i="41"/>
  <c r="Q18" i="41"/>
  <c r="T18" i="41"/>
  <c r="W18" i="41"/>
  <c r="Z18" i="41"/>
  <c r="AC18" i="41"/>
  <c r="AF18" i="41"/>
  <c r="AI18" i="41"/>
  <c r="AL18" i="41"/>
  <c r="AO18" i="41"/>
  <c r="E19" i="41"/>
  <c r="H19" i="41"/>
  <c r="K19" i="41"/>
  <c r="N19" i="41"/>
  <c r="Q19" i="41"/>
  <c r="T19" i="41"/>
  <c r="W19" i="41"/>
  <c r="Z19" i="41"/>
  <c r="AC19" i="41"/>
  <c r="AF19" i="41"/>
  <c r="AI19" i="41"/>
  <c r="AL19" i="41"/>
  <c r="AO19" i="41"/>
  <c r="E20" i="41"/>
  <c r="H20" i="41"/>
  <c r="K20" i="41"/>
  <c r="N20" i="41"/>
  <c r="Q20" i="41"/>
  <c r="T20" i="41"/>
  <c r="W20" i="41"/>
  <c r="Z20" i="41"/>
  <c r="AC20" i="41"/>
  <c r="AF20" i="41"/>
  <c r="AI20" i="41"/>
  <c r="AL20" i="41"/>
  <c r="AO20" i="41"/>
  <c r="E21" i="41"/>
  <c r="H21" i="41"/>
  <c r="K21" i="41"/>
  <c r="N21" i="41"/>
  <c r="Q21" i="41"/>
  <c r="T21" i="41"/>
  <c r="W21" i="41"/>
  <c r="Z21" i="41"/>
  <c r="AC21" i="41"/>
  <c r="AF21" i="41"/>
  <c r="AI21" i="41"/>
  <c r="AL21" i="41"/>
  <c r="AO21" i="41"/>
  <c r="E22" i="41"/>
  <c r="H22" i="41"/>
  <c r="K22" i="41"/>
  <c r="N22" i="41"/>
  <c r="Q22" i="41"/>
  <c r="T22" i="41"/>
  <c r="W22" i="41"/>
  <c r="Z22" i="41"/>
  <c r="AC22" i="41"/>
  <c r="AF22" i="41"/>
  <c r="AI22" i="41"/>
  <c r="AL22" i="41"/>
  <c r="AO22" i="41"/>
  <c r="E23" i="41"/>
  <c r="H23" i="41"/>
  <c r="K23" i="41"/>
  <c r="N23" i="41"/>
  <c r="Q23" i="41"/>
  <c r="T23" i="41"/>
  <c r="W23" i="41"/>
  <c r="Z23" i="41"/>
  <c r="AC23" i="41"/>
  <c r="AF23" i="41"/>
  <c r="AI23" i="41"/>
  <c r="AL23" i="41"/>
  <c r="AO23" i="41"/>
  <c r="E24" i="41"/>
  <c r="H24" i="41"/>
  <c r="K24" i="41"/>
  <c r="N24" i="41"/>
  <c r="Q24" i="41"/>
  <c r="T24" i="41"/>
  <c r="W24" i="41"/>
  <c r="Z24" i="41"/>
  <c r="AC24" i="41"/>
  <c r="AF24" i="41"/>
  <c r="AI24" i="41"/>
  <c r="AL24" i="41"/>
  <c r="AO24" i="41"/>
  <c r="E25" i="41"/>
  <c r="H25" i="41"/>
  <c r="K25" i="41"/>
  <c r="N25" i="41"/>
  <c r="Q25" i="41"/>
  <c r="T25" i="41"/>
  <c r="W25" i="41"/>
  <c r="Z25" i="41"/>
  <c r="AC25" i="41"/>
  <c r="AF25" i="41"/>
  <c r="AI25" i="41"/>
  <c r="AL25" i="41"/>
  <c r="AO25" i="41"/>
  <c r="E26" i="41"/>
  <c r="H26" i="41"/>
  <c r="K26" i="41"/>
  <c r="N26" i="41"/>
  <c r="Q26" i="41"/>
  <c r="T26" i="41"/>
  <c r="W26" i="41"/>
  <c r="Z26" i="41"/>
  <c r="AC26" i="41"/>
  <c r="AF26" i="41"/>
  <c r="AI26" i="41"/>
  <c r="AL26" i="41"/>
  <c r="AO26" i="41"/>
  <c r="E27" i="41"/>
  <c r="H27" i="41"/>
  <c r="K27" i="41"/>
  <c r="N27" i="41"/>
  <c r="Q27" i="41"/>
  <c r="T27" i="41"/>
  <c r="W27" i="41"/>
  <c r="Z27" i="41"/>
  <c r="AC27" i="41"/>
  <c r="AF27" i="41"/>
  <c r="AI27" i="41"/>
  <c r="AL27" i="41"/>
  <c r="AO27" i="41"/>
  <c r="E28" i="41"/>
  <c r="H28" i="41"/>
  <c r="K28" i="41"/>
  <c r="N28" i="41"/>
  <c r="Q28" i="41"/>
  <c r="T28" i="41"/>
  <c r="W28" i="41"/>
  <c r="Z28" i="41"/>
  <c r="AC28" i="41"/>
  <c r="AF28" i="41"/>
  <c r="AI28" i="41"/>
  <c r="AL28" i="41"/>
  <c r="AO28" i="41"/>
  <c r="E29" i="41"/>
  <c r="H29" i="41"/>
  <c r="K29" i="41"/>
  <c r="N29" i="41"/>
  <c r="Q29" i="41"/>
  <c r="T29" i="41"/>
  <c r="W29" i="41"/>
  <c r="Z29" i="41"/>
  <c r="AC29" i="41"/>
  <c r="AF29" i="41"/>
  <c r="AI29" i="41"/>
  <c r="AL29" i="41"/>
  <c r="AO29" i="41"/>
  <c r="E30" i="41"/>
  <c r="H30" i="41"/>
  <c r="K30" i="41"/>
  <c r="N30" i="41"/>
  <c r="Q30" i="41"/>
  <c r="T30" i="41"/>
  <c r="W30" i="41"/>
  <c r="Z30" i="41"/>
  <c r="AC30" i="41"/>
  <c r="AF30" i="41"/>
  <c r="AI30" i="41"/>
  <c r="AL30" i="41"/>
  <c r="AO30" i="41"/>
  <c r="E31" i="41"/>
  <c r="H31" i="41"/>
  <c r="K31" i="41"/>
  <c r="N31" i="41"/>
  <c r="Q31" i="41"/>
  <c r="T31" i="41"/>
  <c r="W31" i="41"/>
  <c r="Z31" i="41"/>
  <c r="AC31" i="41"/>
  <c r="AF31" i="41"/>
  <c r="AI31" i="41"/>
  <c r="AL31" i="41"/>
  <c r="AO31" i="41"/>
  <c r="E32" i="41"/>
  <c r="H32" i="41"/>
  <c r="K32" i="41"/>
  <c r="N32" i="41"/>
  <c r="Q32" i="41"/>
  <c r="T32" i="41"/>
  <c r="W32" i="41"/>
  <c r="Z32" i="41"/>
  <c r="AC32" i="41"/>
  <c r="AF32" i="41"/>
  <c r="AI32" i="41"/>
  <c r="AL32" i="41"/>
  <c r="AO32" i="41"/>
  <c r="E33" i="41"/>
  <c r="H33" i="41"/>
  <c r="K33" i="41"/>
  <c r="N33" i="41"/>
  <c r="Q33" i="41"/>
  <c r="T33" i="41"/>
  <c r="W33" i="41"/>
  <c r="Z33" i="41"/>
  <c r="AC33" i="41"/>
  <c r="AF33" i="41"/>
  <c r="AI33" i="41"/>
  <c r="AL33" i="41"/>
  <c r="AO33" i="41"/>
  <c r="E34" i="41"/>
  <c r="H34" i="41"/>
  <c r="K34" i="41"/>
  <c r="N34" i="41"/>
  <c r="Q34" i="41"/>
  <c r="T34" i="41"/>
  <c r="W34" i="41"/>
  <c r="Z34" i="41"/>
  <c r="AC34" i="41"/>
  <c r="AF34" i="41"/>
  <c r="AI34" i="41"/>
  <c r="AL34" i="41"/>
  <c r="AO34" i="41"/>
  <c r="E35" i="41"/>
  <c r="H35" i="41"/>
  <c r="K35" i="41"/>
  <c r="N35" i="41"/>
  <c r="Q35" i="41"/>
  <c r="T35" i="41"/>
  <c r="W35" i="41"/>
  <c r="Z35" i="41"/>
  <c r="AC35" i="41"/>
  <c r="AF35" i="41"/>
  <c r="AI35" i="41"/>
  <c r="AL35" i="41"/>
  <c r="AO35" i="41"/>
  <c r="E36" i="41"/>
  <c r="H36" i="41"/>
  <c r="K36" i="41"/>
  <c r="N36" i="41"/>
  <c r="Q36" i="41"/>
  <c r="T36" i="41"/>
  <c r="W36" i="41"/>
  <c r="Z36" i="41"/>
  <c r="AC36" i="41"/>
  <c r="AF36" i="41"/>
  <c r="AI36" i="41"/>
  <c r="AL36" i="41"/>
  <c r="AO36" i="41"/>
  <c r="E37" i="41"/>
  <c r="H37" i="41"/>
  <c r="K37" i="41"/>
  <c r="N37" i="41"/>
  <c r="Q37" i="41"/>
  <c r="T37" i="41"/>
  <c r="W37" i="41"/>
  <c r="Z37" i="41"/>
  <c r="AC37" i="41"/>
  <c r="AF37" i="41"/>
  <c r="AI37" i="41"/>
  <c r="AL37" i="41"/>
  <c r="AO37" i="41"/>
  <c r="E38" i="41"/>
  <c r="H38" i="41"/>
  <c r="K38" i="41"/>
  <c r="N38" i="41"/>
  <c r="Q38" i="41"/>
  <c r="T38" i="41"/>
  <c r="W38" i="41"/>
  <c r="Z38" i="41"/>
  <c r="AC38" i="41"/>
  <c r="AF38" i="41"/>
  <c r="AI38" i="41"/>
  <c r="AL38" i="41"/>
  <c r="AO38" i="41"/>
  <c r="E39" i="41"/>
  <c r="H39" i="41"/>
  <c r="K39" i="41"/>
  <c r="N39" i="41"/>
  <c r="Q39" i="41"/>
  <c r="T39" i="41"/>
  <c r="W39" i="41"/>
  <c r="Z39" i="41"/>
  <c r="AC39" i="41"/>
  <c r="AF39" i="41"/>
  <c r="AI39" i="41"/>
  <c r="AL39" i="41"/>
  <c r="AO39" i="41"/>
  <c r="E40" i="41"/>
  <c r="H40" i="41"/>
  <c r="K40" i="41"/>
  <c r="N40" i="41"/>
  <c r="T40" i="41"/>
  <c r="W40" i="41"/>
  <c r="Z40" i="41"/>
  <c r="AC40" i="41"/>
  <c r="AF40" i="41"/>
  <c r="AI40" i="41"/>
  <c r="AL40" i="41"/>
  <c r="AO40" i="41"/>
  <c r="P64" i="40" l="1"/>
  <c r="L64" i="40"/>
  <c r="H64" i="40"/>
  <c r="BJ40" i="41" l="1"/>
  <c r="BJ39" i="41"/>
  <c r="BJ38" i="41"/>
  <c r="BJ37" i="41"/>
  <c r="BJ36" i="41"/>
  <c r="BJ35" i="41"/>
  <c r="BJ34" i="41"/>
  <c r="BJ33" i="41"/>
  <c r="BJ32" i="41"/>
  <c r="BJ31" i="41"/>
  <c r="BJ30" i="41"/>
  <c r="BJ29" i="41"/>
  <c r="BJ28" i="41"/>
  <c r="BJ27" i="41"/>
  <c r="BJ26" i="41"/>
  <c r="BJ25" i="41"/>
  <c r="BJ24" i="41"/>
  <c r="BJ23" i="41"/>
  <c r="BJ22" i="41"/>
  <c r="BJ21" i="41"/>
  <c r="BJ20" i="41"/>
  <c r="BJ19" i="41"/>
  <c r="BJ18" i="41"/>
  <c r="BJ17" i="41"/>
  <c r="BJ16" i="41"/>
  <c r="BJ15" i="41"/>
  <c r="BJ14" i="41"/>
  <c r="BJ13" i="41"/>
  <c r="BJ12" i="41"/>
  <c r="BJ11" i="41"/>
  <c r="BJ10" i="41"/>
  <c r="BJ9" i="41"/>
  <c r="BJ8" i="41"/>
  <c r="BJ7" i="41"/>
  <c r="BG40" i="41"/>
  <c r="BG39" i="41"/>
  <c r="BG38" i="41"/>
  <c r="BG37" i="41"/>
  <c r="BG36" i="41"/>
  <c r="BG35" i="41"/>
  <c r="BG34" i="41"/>
  <c r="BG33" i="41"/>
  <c r="BG32" i="41"/>
  <c r="BG31" i="41"/>
  <c r="BG30" i="41"/>
  <c r="BG29" i="41"/>
  <c r="BG28" i="41"/>
  <c r="BG27" i="41"/>
  <c r="BG26" i="41"/>
  <c r="BG25" i="41"/>
  <c r="BG24" i="41"/>
  <c r="BG23" i="41"/>
  <c r="BG22" i="41"/>
  <c r="BG21" i="41"/>
  <c r="BG20" i="41"/>
  <c r="BG19" i="41"/>
  <c r="BG18" i="41"/>
  <c r="BG17" i="41"/>
  <c r="BG16" i="41"/>
  <c r="BG15" i="41"/>
  <c r="BG14" i="41"/>
  <c r="BG13" i="41"/>
  <c r="BG12" i="41"/>
  <c r="BG11" i="41"/>
  <c r="BG10" i="41"/>
  <c r="BG9" i="41"/>
  <c r="BG8" i="41"/>
  <c r="BG7" i="41"/>
  <c r="BD40" i="41"/>
  <c r="BD39" i="41"/>
  <c r="BD38" i="41"/>
  <c r="BD37" i="41"/>
  <c r="BD36" i="41"/>
  <c r="BD35" i="41"/>
  <c r="BD34" i="41"/>
  <c r="BD33" i="41"/>
  <c r="BD32" i="41"/>
  <c r="BD31" i="41"/>
  <c r="BD30" i="41"/>
  <c r="BD29" i="41"/>
  <c r="BD28" i="41"/>
  <c r="BD27" i="41"/>
  <c r="BD26" i="41"/>
  <c r="BD25" i="41"/>
  <c r="BD24" i="41"/>
  <c r="BD23" i="41"/>
  <c r="BD22" i="41"/>
  <c r="BD21" i="41"/>
  <c r="BD20" i="41"/>
  <c r="BD19" i="41"/>
  <c r="BD18" i="41"/>
  <c r="BD17" i="41"/>
  <c r="BD16" i="41"/>
  <c r="BD15" i="41"/>
  <c r="BD14" i="41"/>
  <c r="BD13" i="41"/>
  <c r="BD12" i="41"/>
  <c r="BD11" i="41"/>
  <c r="BD10" i="41"/>
  <c r="BD9" i="41"/>
  <c r="BD8" i="41"/>
  <c r="BD7" i="41"/>
  <c r="BA40" i="41"/>
  <c r="BA39" i="41"/>
  <c r="BA38" i="41"/>
  <c r="BA37" i="41"/>
  <c r="BA36" i="41"/>
  <c r="BA35" i="41"/>
  <c r="BA34" i="41"/>
  <c r="BA33" i="41"/>
  <c r="BA32" i="41"/>
  <c r="BA31" i="41"/>
  <c r="BA30" i="41"/>
  <c r="BA29" i="41"/>
  <c r="BA28" i="41"/>
  <c r="BA27" i="41"/>
  <c r="BA26" i="41"/>
  <c r="BA25" i="41"/>
  <c r="BA24" i="41"/>
  <c r="BA23" i="41"/>
  <c r="BA22" i="41"/>
  <c r="BA21" i="41"/>
  <c r="BA20" i="41"/>
  <c r="BA19" i="41"/>
  <c r="BA18" i="41"/>
  <c r="BA17" i="41"/>
  <c r="BA16" i="41"/>
  <c r="BA15" i="41"/>
  <c r="BA14" i="41"/>
  <c r="BA13" i="41"/>
  <c r="BA12" i="41"/>
  <c r="BA11" i="41"/>
  <c r="BA10" i="41"/>
  <c r="BA9" i="41"/>
  <c r="BA8" i="41"/>
  <c r="BA7" i="41"/>
  <c r="AX40" i="41"/>
  <c r="AX39" i="41"/>
  <c r="AX38" i="41"/>
  <c r="AX37" i="41"/>
  <c r="AX36" i="41"/>
  <c r="AX35" i="41"/>
  <c r="AX34" i="41"/>
  <c r="AX33" i="41"/>
  <c r="AX32" i="41"/>
  <c r="AX31" i="41"/>
  <c r="AX30" i="41"/>
  <c r="AX29" i="41"/>
  <c r="AX28" i="41"/>
  <c r="AX27" i="41"/>
  <c r="AX26" i="41"/>
  <c r="AX25" i="41"/>
  <c r="AX24" i="41"/>
  <c r="AX23" i="41"/>
  <c r="AX22" i="41"/>
  <c r="AX21" i="41"/>
  <c r="AX20" i="41"/>
  <c r="AX19" i="41"/>
  <c r="AX18" i="41"/>
  <c r="AX17" i="41"/>
  <c r="AX16" i="41"/>
  <c r="AX15" i="41"/>
  <c r="AX14" i="41"/>
  <c r="AX13" i="41"/>
  <c r="AX12" i="41"/>
  <c r="AX11" i="41"/>
  <c r="AX10" i="41"/>
  <c r="AX9" i="41"/>
  <c r="AX8" i="41"/>
  <c r="AX7" i="41"/>
  <c r="AU40" i="41"/>
  <c r="AU39" i="41"/>
  <c r="AU38" i="41"/>
  <c r="AU37" i="41"/>
  <c r="AU36" i="41"/>
  <c r="AU35" i="41"/>
  <c r="AU34" i="41"/>
  <c r="AU33" i="41"/>
  <c r="AU32" i="41"/>
  <c r="AU31" i="41"/>
  <c r="AU30" i="41"/>
  <c r="AU29" i="41"/>
  <c r="AU28" i="41"/>
  <c r="AU27" i="41"/>
  <c r="AU26" i="41"/>
  <c r="AU25" i="41"/>
  <c r="AU24" i="41"/>
  <c r="AU23" i="41"/>
  <c r="AU22" i="41"/>
  <c r="AU21" i="41"/>
  <c r="AU20" i="41"/>
  <c r="AU19" i="41"/>
  <c r="AU18" i="41"/>
  <c r="AU17" i="41"/>
  <c r="AU16" i="41"/>
  <c r="AU15" i="41"/>
  <c r="AU14" i="41"/>
  <c r="AU13" i="41"/>
  <c r="AU12" i="41"/>
  <c r="AU11" i="41"/>
  <c r="AU10" i="41"/>
  <c r="AU9" i="41"/>
  <c r="AU8" i="41"/>
  <c r="AU7" i="41"/>
  <c r="AR40" i="41"/>
  <c r="AR39" i="41"/>
  <c r="AR38" i="41"/>
  <c r="AR37" i="41"/>
  <c r="AR36" i="41"/>
  <c r="AR35" i="41"/>
  <c r="AR34" i="41"/>
  <c r="AR33" i="41"/>
  <c r="AR32" i="41"/>
  <c r="AR31" i="41"/>
  <c r="AR30" i="41"/>
  <c r="AR29" i="41"/>
  <c r="AR28" i="41"/>
  <c r="AR27" i="41"/>
  <c r="AR26" i="41"/>
  <c r="AR25" i="41"/>
  <c r="AR24" i="41"/>
  <c r="AR23" i="41"/>
  <c r="AR22" i="41"/>
  <c r="AR21" i="41"/>
  <c r="AR20" i="41"/>
  <c r="AR19" i="41"/>
  <c r="AR18" i="41"/>
  <c r="AR17" i="41"/>
  <c r="AR16" i="41"/>
  <c r="AR15" i="41"/>
  <c r="AR14" i="41"/>
  <c r="AR13" i="41"/>
  <c r="AR12" i="41"/>
  <c r="AR11" i="41"/>
  <c r="AR10" i="41"/>
  <c r="AR9" i="41"/>
  <c r="AR8" i="41"/>
  <c r="AR7" i="41"/>
  <c r="BK7" i="41" l="1"/>
  <c r="BK15" i="41"/>
  <c r="BK23" i="41"/>
  <c r="BK39" i="41"/>
  <c r="BK9" i="41"/>
  <c r="BK13" i="41"/>
  <c r="BK17" i="41"/>
  <c r="BK21" i="41"/>
  <c r="BK25" i="41"/>
  <c r="BK29" i="41"/>
  <c r="BK33" i="41"/>
  <c r="BK37" i="41"/>
  <c r="BK11" i="41"/>
  <c r="BK19" i="41"/>
  <c r="BK27" i="41"/>
  <c r="BK35" i="41"/>
  <c r="BK10" i="41"/>
  <c r="BK14" i="41"/>
  <c r="BK18" i="41"/>
  <c r="BK22" i="41"/>
  <c r="BK26" i="41"/>
  <c r="BK30" i="41"/>
  <c r="BK34" i="41"/>
  <c r="BK38" i="41"/>
  <c r="BK31" i="41"/>
  <c r="BK8" i="41"/>
  <c r="BK12" i="41"/>
  <c r="BK16" i="41"/>
  <c r="BK20" i="41"/>
  <c r="BK24" i="41"/>
  <c r="BK28" i="41"/>
  <c r="BK32" i="41"/>
  <c r="BK36" i="41"/>
  <c r="BK40" i="41"/>
  <c r="H63" i="40"/>
  <c r="L63" i="40"/>
  <c r="P63" i="40"/>
  <c r="H62" i="40" l="1"/>
  <c r="L62" i="40"/>
  <c r="P62" i="40"/>
  <c r="H61" i="40" l="1"/>
  <c r="L61" i="40"/>
  <c r="P61" i="40"/>
  <c r="P14" i="40" l="1"/>
  <c r="P15" i="40"/>
  <c r="P16" i="40"/>
  <c r="P17" i="40"/>
  <c r="P18" i="40"/>
  <c r="P19" i="40"/>
  <c r="P20" i="40"/>
  <c r="P21" i="40"/>
  <c r="P22" i="40"/>
  <c r="P23" i="40"/>
  <c r="P24" i="40"/>
  <c r="P25" i="40"/>
  <c r="P26" i="40"/>
  <c r="P27" i="40"/>
  <c r="P28" i="40"/>
  <c r="P29" i="40"/>
  <c r="P30" i="40"/>
  <c r="P31" i="40"/>
  <c r="P32" i="40"/>
  <c r="P33" i="40"/>
  <c r="P34" i="40"/>
  <c r="P35" i="40"/>
  <c r="P36" i="40"/>
  <c r="P37" i="40"/>
  <c r="P38" i="40"/>
  <c r="P39" i="40"/>
  <c r="P40" i="40"/>
  <c r="P41" i="40"/>
  <c r="P42" i="40"/>
  <c r="P43" i="40"/>
  <c r="P44" i="40"/>
  <c r="P45" i="40"/>
  <c r="P46" i="40"/>
  <c r="P47" i="40"/>
  <c r="P48" i="40"/>
  <c r="P49" i="40"/>
  <c r="P50" i="40"/>
  <c r="P51" i="40"/>
  <c r="P52" i="40"/>
  <c r="P53" i="40"/>
  <c r="P54" i="40"/>
  <c r="P55" i="40"/>
  <c r="P56" i="40"/>
  <c r="P57" i="40"/>
  <c r="P58" i="40"/>
  <c r="P59" i="40"/>
  <c r="P60" i="40"/>
  <c r="P10" i="40"/>
  <c r="P11" i="40"/>
  <c r="P12" i="40"/>
  <c r="P13" i="40"/>
  <c r="L14" i="40"/>
  <c r="L15" i="40"/>
  <c r="L16" i="40"/>
  <c r="L17" i="40"/>
  <c r="L18" i="40"/>
  <c r="L19" i="40"/>
  <c r="L20" i="40"/>
  <c r="L21" i="40"/>
  <c r="L22" i="40"/>
  <c r="L23" i="40"/>
  <c r="L24" i="40"/>
  <c r="L25" i="40"/>
  <c r="L26" i="40"/>
  <c r="L27" i="40"/>
  <c r="L28" i="40"/>
  <c r="L29" i="40"/>
  <c r="L30" i="40"/>
  <c r="L31" i="40"/>
  <c r="L32" i="40"/>
  <c r="L33" i="40"/>
  <c r="L34" i="40"/>
  <c r="L35" i="40"/>
  <c r="L36" i="40"/>
  <c r="L37" i="40"/>
  <c r="L38" i="40"/>
  <c r="L39" i="40"/>
  <c r="L40" i="40"/>
  <c r="L41" i="40"/>
  <c r="L42" i="40"/>
  <c r="L43" i="40"/>
  <c r="L44" i="40"/>
  <c r="L45" i="40"/>
  <c r="L46" i="40"/>
  <c r="L47" i="40"/>
  <c r="L48" i="40"/>
  <c r="L49" i="40"/>
  <c r="L50" i="40"/>
  <c r="L51" i="40"/>
  <c r="L52" i="40"/>
  <c r="L53" i="40"/>
  <c r="L54" i="40"/>
  <c r="L55" i="40"/>
  <c r="L56" i="40"/>
  <c r="L57" i="40"/>
  <c r="L58" i="40"/>
  <c r="L59" i="40"/>
  <c r="L60" i="40"/>
  <c r="L13" i="40"/>
  <c r="H60" i="40"/>
  <c r="H59" i="40"/>
  <c r="H58" i="40"/>
  <c r="H57" i="40"/>
  <c r="H56" i="40"/>
  <c r="H55" i="40"/>
  <c r="H54" i="40"/>
  <c r="H53" i="40"/>
  <c r="H52" i="40"/>
  <c r="H51" i="40"/>
  <c r="H50" i="40"/>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E6" i="26" l="1"/>
  <c r="D6" i="26"/>
  <c r="E3" i="23"/>
  <c r="D3" i="23"/>
  <c r="E6" i="23"/>
  <c r="D6" i="23"/>
  <c r="M14" i="40" l="1"/>
  <c r="I11" i="40"/>
  <c r="I12" i="40"/>
  <c r="M15" i="40"/>
  <c r="I16" i="40"/>
  <c r="M19" i="40"/>
  <c r="I20" i="40"/>
  <c r="M23" i="40"/>
  <c r="I24" i="40"/>
  <c r="M27" i="40"/>
  <c r="I28" i="40"/>
  <c r="M31" i="40"/>
  <c r="I32" i="40"/>
  <c r="M35" i="40"/>
  <c r="I36" i="40"/>
  <c r="M39" i="40"/>
  <c r="I40" i="40"/>
  <c r="M43" i="40"/>
  <c r="I44" i="40"/>
  <c r="M47" i="40"/>
  <c r="I48" i="40"/>
  <c r="Q19" i="40"/>
  <c r="Q20" i="40"/>
  <c r="Q21" i="40"/>
  <c r="I18" i="40"/>
  <c r="Q18" i="40"/>
  <c r="M21" i="40"/>
  <c r="Q30" i="40"/>
  <c r="Q31" i="40"/>
  <c r="Q33" i="40"/>
  <c r="I30" i="40"/>
  <c r="Q32" i="40"/>
  <c r="M33" i="40"/>
  <c r="Q38" i="40"/>
  <c r="I38" i="40"/>
  <c r="Q39" i="40"/>
  <c r="Q41" i="40"/>
  <c r="Q40" i="40"/>
  <c r="M41" i="40"/>
  <c r="Q48" i="40"/>
  <c r="Q46" i="40"/>
  <c r="M49" i="40"/>
  <c r="Q47" i="40"/>
  <c r="I46" i="40"/>
  <c r="Q49" i="40"/>
  <c r="M42" i="40"/>
  <c r="I39" i="40"/>
  <c r="I13" i="40"/>
  <c r="M16" i="40"/>
  <c r="I17" i="40"/>
  <c r="M20" i="40"/>
  <c r="I21" i="40"/>
  <c r="M24" i="40"/>
  <c r="I29" i="40"/>
  <c r="M32" i="40"/>
  <c r="I33" i="40"/>
  <c r="M36" i="40"/>
  <c r="I37" i="40"/>
  <c r="M40" i="40"/>
  <c r="I41" i="40"/>
  <c r="M44" i="40"/>
  <c r="I45" i="40"/>
  <c r="M48" i="40"/>
  <c r="I49" i="40"/>
  <c r="Q11" i="40"/>
  <c r="Q13" i="40"/>
  <c r="M13" i="40"/>
  <c r="I10" i="40"/>
  <c r="Q10" i="40"/>
  <c r="Q12" i="40"/>
  <c r="Q15" i="40"/>
  <c r="Q17" i="40"/>
  <c r="I14" i="40"/>
  <c r="M17" i="40"/>
  <c r="Q14" i="40"/>
  <c r="Q16" i="40"/>
  <c r="Q23" i="40"/>
  <c r="Q25" i="40"/>
  <c r="I22" i="40"/>
  <c r="Q24" i="40"/>
  <c r="M25" i="40"/>
  <c r="Q22" i="40"/>
  <c r="M28" i="40"/>
  <c r="I25" i="40"/>
  <c r="Q29" i="40"/>
  <c r="I26" i="40"/>
  <c r="Q27" i="40"/>
  <c r="Q28" i="40"/>
  <c r="M29" i="40"/>
  <c r="Q26" i="40"/>
  <c r="Q35" i="40"/>
  <c r="Q36" i="40"/>
  <c r="I34" i="40"/>
  <c r="Q37" i="40"/>
  <c r="M37" i="40"/>
  <c r="Q34" i="40"/>
  <c r="Q45" i="40"/>
  <c r="I42" i="40"/>
  <c r="Q42" i="40"/>
  <c r="M45" i="40"/>
  <c r="Q44" i="40"/>
  <c r="Q43" i="40"/>
  <c r="M18" i="40"/>
  <c r="I15" i="40"/>
  <c r="M22" i="40"/>
  <c r="I19" i="40"/>
  <c r="M26" i="40"/>
  <c r="I23" i="40"/>
  <c r="I27" i="40"/>
  <c r="M30" i="40"/>
  <c r="I31" i="40"/>
  <c r="M34" i="40"/>
  <c r="I35" i="40"/>
  <c r="M38" i="40"/>
  <c r="I43" i="40"/>
  <c r="M46" i="40"/>
  <c r="I47" i="40"/>
  <c r="I56" i="40" l="1"/>
  <c r="M59" i="40"/>
  <c r="I57" i="40"/>
  <c r="M60" i="40"/>
  <c r="M54" i="40"/>
  <c r="I51" i="40"/>
  <c r="I60" i="40"/>
  <c r="M56" i="40"/>
  <c r="I53" i="40"/>
  <c r="I61" i="40"/>
  <c r="I59" i="40"/>
  <c r="Q58" i="40"/>
  <c r="Q61" i="40"/>
  <c r="Q59" i="40"/>
  <c r="I58" i="40"/>
  <c r="Q60" i="40"/>
  <c r="M61" i="40"/>
  <c r="Q52" i="40"/>
  <c r="M53" i="40"/>
  <c r="Q51" i="40"/>
  <c r="I50" i="40"/>
  <c r="Q50" i="40"/>
  <c r="Q53" i="40"/>
  <c r="M51" i="40"/>
  <c r="M52" i="40"/>
  <c r="M50" i="40"/>
  <c r="I54" i="40"/>
  <c r="Q55" i="40"/>
  <c r="Q56" i="40"/>
  <c r="M57" i="40"/>
  <c r="Q54" i="40"/>
  <c r="Q57" i="40"/>
  <c r="I55" i="40"/>
  <c r="M58" i="40"/>
  <c r="I52" i="40"/>
  <c r="M55" i="40"/>
  <c r="I64" i="40" l="1"/>
  <c r="I65" i="40"/>
  <c r="I63" i="40"/>
  <c r="Q62" i="40"/>
  <c r="Q65" i="40"/>
  <c r="Q63" i="40"/>
  <c r="M64" i="40"/>
  <c r="M65" i="40"/>
  <c r="M62" i="40"/>
  <c r="I62" i="40"/>
  <c r="M63" i="40"/>
  <c r="Q64" i="40"/>
  <c r="C9" i="40" l="1"/>
  <c r="C7" i="40"/>
  <c r="C6" i="40"/>
  <c r="J35" i="40"/>
  <c r="N38" i="40"/>
  <c r="J44" i="40"/>
  <c r="N47" i="40"/>
  <c r="J32" i="40"/>
  <c r="N35" i="40"/>
  <c r="J20" i="40"/>
  <c r="N23" i="40"/>
  <c r="J53" i="40"/>
  <c r="N56" i="40"/>
  <c r="J23" i="40"/>
  <c r="N26" i="40"/>
  <c r="N14" i="40"/>
  <c r="J11" i="40"/>
  <c r="J28" i="40"/>
  <c r="N31" i="40"/>
  <c r="N28" i="40"/>
  <c r="J25" i="40"/>
  <c r="N58" i="40"/>
  <c r="J55" i="40"/>
  <c r="J48" i="40"/>
  <c r="N51" i="40"/>
  <c r="J36" i="40"/>
  <c r="N39" i="40"/>
  <c r="J41" i="40"/>
  <c r="N44" i="40"/>
  <c r="N27" i="40"/>
  <c r="J24" i="40"/>
  <c r="J52" i="40"/>
  <c r="N55" i="40"/>
  <c r="J40" i="40"/>
  <c r="N43" i="40"/>
  <c r="N16" i="40"/>
  <c r="J13" i="40"/>
  <c r="N22" i="40"/>
  <c r="J19" i="40"/>
  <c r="N34" i="40"/>
  <c r="J31" i="40"/>
  <c r="N40" i="40"/>
  <c r="J37" i="40"/>
  <c r="N46" i="40"/>
  <c r="J43" i="40"/>
  <c r="N52" i="40"/>
  <c r="J49" i="40"/>
  <c r="J57" i="40"/>
  <c r="N60" i="40"/>
  <c r="J51" i="40"/>
  <c r="N54" i="40"/>
  <c r="J45" i="40"/>
  <c r="N48" i="40"/>
  <c r="J39" i="40"/>
  <c r="N42" i="40"/>
  <c r="J33" i="40"/>
  <c r="N36" i="40"/>
  <c r="J27" i="40"/>
  <c r="N30" i="40"/>
  <c r="J21" i="40"/>
  <c r="N24" i="40"/>
  <c r="J15" i="40"/>
  <c r="N18" i="40"/>
  <c r="R11" i="40"/>
  <c r="R10" i="40"/>
  <c r="J10" i="40"/>
  <c r="R13" i="40"/>
  <c r="N13" i="40"/>
  <c r="R12" i="40"/>
  <c r="N20" i="40"/>
  <c r="J17" i="40"/>
  <c r="N57" i="40"/>
  <c r="J54" i="40"/>
  <c r="R55" i="40"/>
  <c r="R54" i="40"/>
  <c r="R57" i="40"/>
  <c r="R56" i="40"/>
  <c r="R42" i="40"/>
  <c r="N45" i="40"/>
  <c r="R43" i="40"/>
  <c r="R45" i="40"/>
  <c r="J42" i="40"/>
  <c r="R44" i="40"/>
  <c r="J38" i="40"/>
  <c r="N41" i="40"/>
  <c r="R41" i="40"/>
  <c r="R39" i="40"/>
  <c r="R40" i="40"/>
  <c r="R38" i="40"/>
  <c r="N29" i="40"/>
  <c r="R29" i="40"/>
  <c r="R28" i="40"/>
  <c r="R27" i="40"/>
  <c r="J26" i="40"/>
  <c r="R26" i="40"/>
  <c r="N19" i="40"/>
  <c r="J16" i="40"/>
  <c r="J47" i="40"/>
  <c r="N50" i="40"/>
  <c r="N15" i="40"/>
  <c r="J12" i="40"/>
  <c r="N59" i="40"/>
  <c r="J56" i="40"/>
  <c r="R17" i="40"/>
  <c r="R16" i="40"/>
  <c r="R15" i="40"/>
  <c r="R14" i="40"/>
  <c r="J14" i="40"/>
  <c r="N17" i="40"/>
  <c r="N32" i="40"/>
  <c r="J29" i="40"/>
  <c r="J50" i="40"/>
  <c r="R53" i="40"/>
  <c r="R51" i="40"/>
  <c r="R52" i="40"/>
  <c r="R50" i="40"/>
  <c r="N53" i="40"/>
  <c r="J46" i="40"/>
  <c r="R47" i="40"/>
  <c r="R46" i="40"/>
  <c r="N49" i="40"/>
  <c r="R48" i="40"/>
  <c r="R49" i="40"/>
  <c r="R35" i="40"/>
  <c r="R36" i="40"/>
  <c r="J34" i="40"/>
  <c r="R34" i="40"/>
  <c r="N37" i="40"/>
  <c r="R37" i="40"/>
  <c r="J30" i="40"/>
  <c r="R33" i="40"/>
  <c r="R32" i="40"/>
  <c r="R30" i="40"/>
  <c r="N33" i="40"/>
  <c r="R31" i="40"/>
  <c r="R23" i="40"/>
  <c r="R24" i="40"/>
  <c r="R22" i="40"/>
  <c r="N25" i="40"/>
  <c r="J22" i="40"/>
  <c r="R25" i="40"/>
  <c r="R18" i="40"/>
  <c r="J18" i="40"/>
  <c r="R21" i="40"/>
  <c r="N21" i="40"/>
  <c r="R20" i="40"/>
  <c r="R19" i="40"/>
  <c r="R59" i="40"/>
  <c r="J58" i="40"/>
  <c r="R58" i="40"/>
  <c r="R60" i="40"/>
  <c r="R61" i="40"/>
  <c r="N61" i="40"/>
  <c r="J59" i="40"/>
  <c r="N62" i="40"/>
  <c r="C8" i="40"/>
  <c r="J60" i="40"/>
  <c r="N63" i="40"/>
  <c r="J61" i="40"/>
  <c r="N64" i="40"/>
  <c r="R62" i="40"/>
  <c r="J62" i="40"/>
  <c r="R63" i="40"/>
  <c r="R64" i="40"/>
  <c r="N65" i="40"/>
  <c r="R65" i="40"/>
  <c r="J63" i="40"/>
  <c r="N66" i="40"/>
  <c r="J64" i="40"/>
  <c r="N67" i="40"/>
  <c r="J67" i="40"/>
  <c r="C12" i="40"/>
  <c r="J65" i="40"/>
  <c r="N68" i="40"/>
  <c r="C13" i="40"/>
  <c r="C17" i="40"/>
  <c r="C21" i="40"/>
  <c r="C25" i="40"/>
  <c r="C29" i="40"/>
  <c r="C33" i="40"/>
  <c r="C37" i="40"/>
  <c r="C41" i="40"/>
  <c r="C45" i="40"/>
  <c r="C49" i="40"/>
  <c r="C53" i="40"/>
  <c r="C57" i="40"/>
  <c r="C61" i="40"/>
  <c r="C65" i="40"/>
  <c r="C10" i="40"/>
  <c r="C14" i="40"/>
  <c r="C18" i="40"/>
  <c r="C22" i="40"/>
  <c r="C26" i="40"/>
  <c r="C30" i="40"/>
  <c r="C34" i="40"/>
  <c r="C38" i="40"/>
  <c r="C42" i="40"/>
  <c r="C46" i="40"/>
  <c r="C50" i="40"/>
  <c r="C54" i="40"/>
  <c r="C58" i="40"/>
  <c r="C62" i="40"/>
  <c r="J68" i="40"/>
  <c r="J66" i="40"/>
  <c r="R66" i="40"/>
  <c r="R67" i="40"/>
  <c r="C66" i="40"/>
  <c r="R68" i="40"/>
  <c r="C11" i="40"/>
  <c r="G11" i="40" s="1"/>
  <c r="C15" i="40"/>
  <c r="C19" i="40"/>
  <c r="C23" i="40"/>
  <c r="C27" i="40"/>
  <c r="C31" i="40"/>
  <c r="C35" i="40"/>
  <c r="C39" i="40"/>
  <c r="C43" i="40"/>
  <c r="C47" i="40"/>
  <c r="C51" i="40"/>
  <c r="C55" i="40"/>
  <c r="C59" i="40"/>
  <c r="C63" i="40"/>
  <c r="C67" i="40"/>
  <c r="C16" i="40"/>
  <c r="C20" i="40"/>
  <c r="C24" i="40"/>
  <c r="C28" i="40"/>
  <c r="C32" i="40"/>
  <c r="C36" i="40"/>
  <c r="C40" i="40"/>
  <c r="C44" i="40"/>
  <c r="C48" i="40"/>
  <c r="C52" i="40"/>
  <c r="C56" i="40"/>
  <c r="C60" i="40"/>
  <c r="C64" i="40"/>
  <c r="C68" i="40"/>
  <c r="G13" i="40" l="1"/>
  <c r="G72" i="40"/>
  <c r="K75" i="40"/>
  <c r="G71" i="40"/>
  <c r="K74" i="40"/>
  <c r="K72" i="40"/>
  <c r="O73" i="40"/>
  <c r="O72" i="40"/>
  <c r="K73" i="40"/>
  <c r="O71" i="40"/>
  <c r="G68" i="40"/>
  <c r="K71" i="40"/>
  <c r="G28" i="40"/>
  <c r="G18" i="40"/>
  <c r="G29" i="40"/>
  <c r="G35" i="40"/>
  <c r="G20" i="40"/>
  <c r="G27" i="40"/>
  <c r="G58" i="40"/>
  <c r="G48" i="40"/>
  <c r="G55" i="40"/>
  <c r="G38" i="40"/>
  <c r="G49" i="40"/>
  <c r="G23" i="40"/>
  <c r="G17" i="40"/>
  <c r="G16" i="40"/>
  <c r="K70" i="40"/>
  <c r="O70" i="40"/>
  <c r="G70" i="40"/>
  <c r="G45" i="40"/>
  <c r="G64" i="40"/>
  <c r="G21" i="40"/>
  <c r="G60" i="40"/>
  <c r="G67" i="40"/>
  <c r="G19" i="40"/>
  <c r="G50" i="40"/>
  <c r="G61" i="40"/>
  <c r="G52" i="40"/>
  <c r="G59" i="40"/>
  <c r="G42" i="40"/>
  <c r="G53" i="40"/>
  <c r="O10" i="40"/>
  <c r="G10" i="40"/>
  <c r="G32" i="40"/>
  <c r="G39" i="40"/>
  <c r="G22" i="40"/>
  <c r="G33" i="40"/>
  <c r="G24" i="40"/>
  <c r="G31" i="40"/>
  <c r="G62" i="40"/>
  <c r="G14" i="40"/>
  <c r="G25" i="40"/>
  <c r="G56" i="40"/>
  <c r="G63" i="40"/>
  <c r="G15" i="40"/>
  <c r="G46" i="40"/>
  <c r="G57" i="40"/>
  <c r="G65" i="40"/>
  <c r="G69" i="40"/>
  <c r="G12" i="40"/>
  <c r="G54" i="40"/>
  <c r="G44" i="40"/>
  <c r="G51" i="40"/>
  <c r="G66" i="40"/>
  <c r="G34" i="40"/>
  <c r="G40" i="40"/>
  <c r="G47" i="40"/>
  <c r="G30" i="40"/>
  <c r="G41" i="40"/>
  <c r="G36" i="40"/>
  <c r="G43" i="40"/>
  <c r="G26" i="40"/>
  <c r="G37" i="40"/>
  <c r="O69" i="40"/>
  <c r="K69" i="40"/>
  <c r="O54" i="40"/>
  <c r="O30" i="40"/>
  <c r="K28" i="40"/>
  <c r="K14" i="40"/>
  <c r="O22" i="40"/>
  <c r="K26" i="40"/>
  <c r="K50" i="40"/>
  <c r="O42" i="40"/>
  <c r="K55" i="40"/>
  <c r="O16" i="40"/>
  <c r="O57" i="40"/>
  <c r="K23" i="40"/>
  <c r="K59" i="40"/>
  <c r="O58" i="40"/>
  <c r="O29" i="40"/>
  <c r="K68" i="40"/>
  <c r="K52" i="40"/>
  <c r="K56" i="40"/>
  <c r="O49" i="40"/>
  <c r="O20" i="40"/>
  <c r="O67" i="40"/>
  <c r="K44" i="40"/>
  <c r="K47" i="40"/>
  <c r="K42" i="40"/>
  <c r="K61" i="40"/>
  <c r="O63" i="40"/>
  <c r="K27" i="40"/>
  <c r="O44" i="40"/>
  <c r="K30" i="40"/>
  <c r="K35" i="40"/>
  <c r="K62" i="40"/>
  <c r="K65" i="40"/>
  <c r="K43" i="40"/>
  <c r="O13" i="40"/>
  <c r="O27" i="40"/>
  <c r="O32" i="40"/>
  <c r="O15" i="40"/>
  <c r="O46" i="40"/>
  <c r="K58" i="40"/>
  <c r="K33" i="40"/>
  <c r="O17" i="40"/>
  <c r="O61" i="40"/>
  <c r="K36" i="40"/>
  <c r="K37" i="40"/>
  <c r="K67" i="40"/>
  <c r="K51" i="40"/>
  <c r="K19" i="40"/>
  <c r="K38" i="40"/>
  <c r="K22" i="40"/>
  <c r="O64" i="40"/>
  <c r="K57" i="40"/>
  <c r="K45" i="40"/>
  <c r="O26" i="40"/>
  <c r="O21" i="40"/>
  <c r="K32" i="40"/>
  <c r="K54" i="40"/>
  <c r="K64" i="40"/>
  <c r="K16" i="40"/>
  <c r="K18" i="40"/>
  <c r="O55" i="40"/>
  <c r="K49" i="40"/>
  <c r="O31" i="40"/>
  <c r="O28" i="40"/>
  <c r="K60" i="40"/>
  <c r="K63" i="40"/>
  <c r="K66" i="40"/>
  <c r="K34" i="40"/>
  <c r="O60" i="40"/>
  <c r="O47" i="40"/>
  <c r="K41" i="40"/>
  <c r="K29" i="40"/>
  <c r="K21" i="40"/>
  <c r="O11" i="40"/>
  <c r="O37" i="40"/>
  <c r="O56" i="40"/>
  <c r="K31" i="40"/>
  <c r="O68" i="40"/>
  <c r="O50" i="40"/>
  <c r="O66" i="40"/>
  <c r="O59" i="40"/>
  <c r="O48" i="40"/>
  <c r="O41" i="40"/>
  <c r="O33" i="40"/>
  <c r="O23" i="40"/>
  <c r="O18" i="40"/>
  <c r="K13" i="40"/>
  <c r="K15" i="40"/>
  <c r="O39" i="40"/>
  <c r="O19" i="40"/>
  <c r="K40" i="40"/>
  <c r="K24" i="40"/>
  <c r="K48" i="40"/>
  <c r="O38" i="40"/>
  <c r="K25" i="40"/>
  <c r="O12" i="40"/>
  <c r="O65" i="40"/>
  <c r="K53" i="40"/>
  <c r="O35" i="40"/>
  <c r="O24" i="40"/>
  <c r="K46" i="40"/>
  <c r="K39" i="40"/>
  <c r="O62" i="40"/>
  <c r="O52" i="40"/>
  <c r="O43" i="40"/>
  <c r="O25" i="40"/>
  <c r="K17" i="40"/>
  <c r="K20" i="40"/>
  <c r="O53" i="40"/>
  <c r="O51" i="40"/>
  <c r="O45" i="40"/>
  <c r="O36" i="40"/>
  <c r="O14" i="40"/>
  <c r="O40" i="40"/>
  <c r="O34" i="40"/>
  <c r="C8" i="45"/>
  <c r="C9" i="45"/>
  <c r="C6" i="45"/>
  <c r="C7" i="45"/>
  <c r="N18" i="45"/>
  <c r="J15" i="45"/>
  <c r="J49" i="45"/>
  <c r="N52" i="45"/>
  <c r="J55" i="45"/>
  <c r="N58" i="45"/>
  <c r="J67" i="45"/>
  <c r="N14" i="45"/>
  <c r="J11" i="45"/>
  <c r="N39" i="45"/>
  <c r="J36" i="45"/>
  <c r="N51" i="45"/>
  <c r="J48" i="45"/>
  <c r="N63" i="45"/>
  <c r="J60" i="45"/>
  <c r="C49" i="45"/>
  <c r="J12" i="45"/>
  <c r="N15" i="45"/>
  <c r="N27" i="45"/>
  <c r="J24" i="45"/>
  <c r="R13" i="45"/>
  <c r="R12" i="45"/>
  <c r="R10" i="45"/>
  <c r="R11" i="45"/>
  <c r="J10" i="45"/>
  <c r="N13" i="45"/>
  <c r="J16" i="45"/>
  <c r="N19" i="45"/>
  <c r="N20" i="45"/>
  <c r="C17" i="45"/>
  <c r="J17" i="45"/>
  <c r="N26" i="45"/>
  <c r="J23" i="45"/>
  <c r="N32" i="45"/>
  <c r="C29" i="45"/>
  <c r="J29" i="45"/>
  <c r="N38" i="45"/>
  <c r="J35" i="45"/>
  <c r="N44" i="45"/>
  <c r="C41" i="45"/>
  <c r="J41" i="45"/>
  <c r="N50" i="45"/>
  <c r="J47" i="45"/>
  <c r="N56" i="45"/>
  <c r="C53" i="45"/>
  <c r="J53" i="45"/>
  <c r="N62" i="45"/>
  <c r="J59" i="45"/>
  <c r="N68" i="45"/>
  <c r="C65" i="45"/>
  <c r="J65" i="45"/>
  <c r="C10" i="45"/>
  <c r="N31" i="45"/>
  <c r="J28" i="45"/>
  <c r="N43" i="45"/>
  <c r="J40" i="45"/>
  <c r="N55" i="45"/>
  <c r="J52" i="45"/>
  <c r="N67" i="45"/>
  <c r="J64" i="45"/>
  <c r="R16" i="45"/>
  <c r="J14" i="45"/>
  <c r="R17" i="45"/>
  <c r="R15" i="45"/>
  <c r="R14" i="45"/>
  <c r="C14" i="45"/>
  <c r="N17" i="45"/>
  <c r="J20" i="45"/>
  <c r="N23" i="45"/>
  <c r="R28" i="45"/>
  <c r="J26" i="45"/>
  <c r="R29" i="45"/>
  <c r="R27" i="45"/>
  <c r="R26" i="45"/>
  <c r="C26" i="45"/>
  <c r="N29" i="45"/>
  <c r="J32" i="45"/>
  <c r="N35" i="45"/>
  <c r="R40" i="45"/>
  <c r="J38" i="45"/>
  <c r="R41" i="45"/>
  <c r="R39" i="45"/>
  <c r="R38" i="45"/>
  <c r="C38" i="45"/>
  <c r="N41" i="45"/>
  <c r="J44" i="45"/>
  <c r="N47" i="45"/>
  <c r="C11" i="45"/>
  <c r="C15" i="45"/>
  <c r="C23" i="45"/>
  <c r="C35" i="45"/>
  <c r="C47" i="45"/>
  <c r="C55" i="45"/>
  <c r="C59" i="45"/>
  <c r="C67" i="45"/>
  <c r="N21" i="45"/>
  <c r="J18" i="45"/>
  <c r="R21" i="45"/>
  <c r="R20" i="45"/>
  <c r="R19" i="45"/>
  <c r="C18" i="45"/>
  <c r="R18" i="45"/>
  <c r="N24" i="45"/>
  <c r="C21" i="45"/>
  <c r="J21" i="45"/>
  <c r="R22" i="45"/>
  <c r="R23" i="45"/>
  <c r="N25" i="45"/>
  <c r="J22" i="45"/>
  <c r="R25" i="45"/>
  <c r="C22" i="45"/>
  <c r="R24" i="45"/>
  <c r="N30" i="45"/>
  <c r="C27" i="45"/>
  <c r="J27" i="45"/>
  <c r="N33" i="45"/>
  <c r="J30" i="45"/>
  <c r="R33" i="45"/>
  <c r="R32" i="45"/>
  <c r="R31" i="45"/>
  <c r="C30" i="45"/>
  <c r="R30" i="45"/>
  <c r="N36" i="45"/>
  <c r="C33" i="45"/>
  <c r="J33" i="45"/>
  <c r="R34" i="45"/>
  <c r="R35" i="45"/>
  <c r="N37" i="45"/>
  <c r="J34" i="45"/>
  <c r="R37" i="45"/>
  <c r="C34" i="45"/>
  <c r="R36" i="45"/>
  <c r="N42" i="45"/>
  <c r="C39" i="45"/>
  <c r="J39" i="45"/>
  <c r="N45" i="45"/>
  <c r="J42" i="45"/>
  <c r="R45" i="45"/>
  <c r="R44" i="45"/>
  <c r="R43" i="45"/>
  <c r="C42" i="45"/>
  <c r="R42" i="45"/>
  <c r="N48" i="45"/>
  <c r="C45" i="45"/>
  <c r="J45" i="45"/>
  <c r="N54" i="45"/>
  <c r="C51" i="45"/>
  <c r="J51" i="45"/>
  <c r="N57" i="45"/>
  <c r="J54" i="45"/>
  <c r="R57" i="45"/>
  <c r="R56" i="45"/>
  <c r="R55" i="45"/>
  <c r="C54" i="45"/>
  <c r="R54" i="45"/>
  <c r="N60" i="45"/>
  <c r="C57" i="45"/>
  <c r="J57" i="45"/>
  <c r="N66" i="45"/>
  <c r="C63" i="45"/>
  <c r="J63" i="45"/>
  <c r="J66" i="45"/>
  <c r="R68" i="45"/>
  <c r="R67" i="45"/>
  <c r="C66" i="45"/>
  <c r="R66" i="45"/>
  <c r="J13" i="45"/>
  <c r="C13" i="45"/>
  <c r="N16" i="45"/>
  <c r="J19" i="45"/>
  <c r="C19" i="45"/>
  <c r="N22" i="45"/>
  <c r="J25" i="45"/>
  <c r="C25" i="45"/>
  <c r="N28" i="45"/>
  <c r="J31" i="45"/>
  <c r="C31" i="45"/>
  <c r="N34" i="45"/>
  <c r="J37" i="45"/>
  <c r="C37" i="45"/>
  <c r="N40" i="45"/>
  <c r="J43" i="45"/>
  <c r="C43" i="45"/>
  <c r="N46" i="45"/>
  <c r="J61" i="45"/>
  <c r="C61" i="45"/>
  <c r="N64" i="45"/>
  <c r="R46" i="45"/>
  <c r="N49" i="45"/>
  <c r="J46" i="45"/>
  <c r="R49" i="45"/>
  <c r="R48" i="45"/>
  <c r="C46" i="45"/>
  <c r="R47" i="45"/>
  <c r="R52" i="45"/>
  <c r="J50" i="45"/>
  <c r="R51" i="45"/>
  <c r="R50" i="45"/>
  <c r="N53" i="45"/>
  <c r="C50" i="45"/>
  <c r="R53" i="45"/>
  <c r="N59" i="45"/>
  <c r="J56" i="45"/>
  <c r="R58" i="45"/>
  <c r="N61" i="45"/>
  <c r="J58" i="45"/>
  <c r="R61" i="45"/>
  <c r="R60" i="45"/>
  <c r="C58" i="45"/>
  <c r="R59" i="45"/>
  <c r="R64" i="45"/>
  <c r="R63" i="45"/>
  <c r="R62" i="45"/>
  <c r="N65" i="45"/>
  <c r="J62" i="45"/>
  <c r="C62" i="45"/>
  <c r="R65" i="45"/>
  <c r="J68" i="45"/>
  <c r="C12" i="45"/>
  <c r="C16" i="45"/>
  <c r="C20" i="45"/>
  <c r="C24" i="45"/>
  <c r="C28" i="45"/>
  <c r="C32" i="45"/>
  <c r="C36" i="45"/>
  <c r="C40" i="45"/>
  <c r="C44" i="45"/>
  <c r="C48" i="45"/>
  <c r="C52" i="45"/>
  <c r="C56" i="45"/>
  <c r="C60" i="45"/>
  <c r="C64" i="45"/>
  <c r="C68" i="45"/>
  <c r="G27" i="45" l="1"/>
  <c r="O73" i="45"/>
  <c r="K73" i="45"/>
  <c r="G72" i="45"/>
  <c r="K75" i="45"/>
  <c r="G71" i="45"/>
  <c r="K74" i="45"/>
  <c r="G33" i="45"/>
  <c r="G11" i="45"/>
  <c r="G69" i="45"/>
  <c r="K72" i="45"/>
  <c r="O71" i="45"/>
  <c r="O72" i="45"/>
  <c r="K71" i="45"/>
  <c r="G24" i="45"/>
  <c r="G52" i="45"/>
  <c r="G13" i="45"/>
  <c r="G70" i="45"/>
  <c r="O70" i="45"/>
  <c r="G54" i="45"/>
  <c r="G39" i="45"/>
  <c r="K70" i="45"/>
  <c r="K19" i="45"/>
  <c r="G56" i="45"/>
  <c r="G53" i="45"/>
  <c r="G68" i="45"/>
  <c r="G48" i="45"/>
  <c r="K69" i="45"/>
  <c r="O69" i="45"/>
  <c r="G61" i="45"/>
  <c r="G43" i="45"/>
  <c r="G64" i="45"/>
  <c r="K43" i="45"/>
  <c r="G28" i="45"/>
  <c r="O35" i="45"/>
  <c r="K57" i="45"/>
  <c r="G55" i="45"/>
  <c r="O29" i="45"/>
  <c r="O38" i="45"/>
  <c r="G19" i="45"/>
  <c r="G36" i="45"/>
  <c r="G66" i="45"/>
  <c r="O42" i="45"/>
  <c r="G32" i="45"/>
  <c r="O51" i="45"/>
  <c r="G21" i="45"/>
  <c r="O10" i="45"/>
  <c r="G59" i="45"/>
  <c r="G47" i="45"/>
  <c r="O39" i="45"/>
  <c r="K32" i="45"/>
  <c r="K34" i="45"/>
  <c r="G20" i="45"/>
  <c r="K28" i="45"/>
  <c r="G35" i="45"/>
  <c r="O54" i="45"/>
  <c r="G42" i="45"/>
  <c r="K59" i="45"/>
  <c r="K23" i="45"/>
  <c r="O60" i="45"/>
  <c r="K21" i="45"/>
  <c r="O31" i="45"/>
  <c r="K56" i="45"/>
  <c r="G38" i="45"/>
  <c r="K66" i="45"/>
  <c r="K26" i="45"/>
  <c r="O30" i="45"/>
  <c r="K55" i="45"/>
  <c r="K51" i="45"/>
  <c r="K25" i="45"/>
  <c r="K18" i="45"/>
  <c r="O22" i="45"/>
  <c r="O46" i="45"/>
  <c r="K17" i="45"/>
  <c r="O15" i="45"/>
  <c r="O14" i="45"/>
  <c r="K20" i="45"/>
  <c r="K68" i="45"/>
  <c r="G16" i="45"/>
  <c r="G44" i="45"/>
  <c r="O49" i="45"/>
  <c r="K60" i="45"/>
  <c r="K33" i="45"/>
  <c r="K67" i="45"/>
  <c r="G40" i="45"/>
  <c r="O63" i="45"/>
  <c r="K40" i="45"/>
  <c r="K48" i="45"/>
  <c r="K13" i="45"/>
  <c r="O62" i="45"/>
  <c r="O13" i="45"/>
  <c r="G41" i="45"/>
  <c r="G57" i="45"/>
  <c r="K47" i="45"/>
  <c r="K64" i="45"/>
  <c r="G60" i="45"/>
  <c r="K31" i="45"/>
  <c r="G12" i="45"/>
  <c r="K62" i="45"/>
  <c r="K42" i="45"/>
  <c r="K22" i="45"/>
  <c r="G62" i="45"/>
  <c r="O56" i="45"/>
  <c r="O48" i="45"/>
  <c r="O41" i="45"/>
  <c r="O33" i="45"/>
  <c r="O25" i="45"/>
  <c r="O16" i="45"/>
  <c r="G37" i="45"/>
  <c r="K15" i="45"/>
  <c r="K58" i="45"/>
  <c r="G15" i="45"/>
  <c r="O64" i="45"/>
  <c r="O57" i="45"/>
  <c r="G46" i="45"/>
  <c r="O40" i="45"/>
  <c r="O32" i="45"/>
  <c r="O23" i="45"/>
  <c r="G14" i="45"/>
  <c r="G29" i="45"/>
  <c r="O24" i="45"/>
  <c r="K54" i="45"/>
  <c r="G31" i="45"/>
  <c r="O58" i="45"/>
  <c r="O53" i="45"/>
  <c r="K45" i="45"/>
  <c r="O36" i="45"/>
  <c r="K29" i="45"/>
  <c r="O20" i="45"/>
  <c r="G49" i="45"/>
  <c r="K38" i="45"/>
  <c r="K65" i="45"/>
  <c r="K27" i="45"/>
  <c r="G51" i="45"/>
  <c r="O61" i="45"/>
  <c r="K53" i="45"/>
  <c r="O43" i="45"/>
  <c r="O34" i="45"/>
  <c r="O27" i="45"/>
  <c r="O21" i="45"/>
  <c r="G25" i="45"/>
  <c r="K16" i="45"/>
  <c r="K63" i="45"/>
  <c r="G67" i="45"/>
  <c r="K50" i="45"/>
  <c r="K30" i="45"/>
  <c r="K14" i="45"/>
  <c r="O66" i="45"/>
  <c r="G58" i="45"/>
  <c r="O50" i="45"/>
  <c r="O37" i="45"/>
  <c r="O26" i="45"/>
  <c r="O19" i="45"/>
  <c r="K52" i="45"/>
  <c r="O68" i="45"/>
  <c r="O59" i="45"/>
  <c r="O52" i="45"/>
  <c r="O44" i="45"/>
  <c r="G34" i="45"/>
  <c r="O28" i="45"/>
  <c r="G18" i="45"/>
  <c r="O12" i="45"/>
  <c r="G45" i="45"/>
  <c r="K24" i="45"/>
  <c r="K49" i="45"/>
  <c r="G63" i="45"/>
  <c r="G23" i="45"/>
  <c r="O67" i="45"/>
  <c r="K61" i="45"/>
  <c r="G50" i="45"/>
  <c r="O45" i="45"/>
  <c r="K37" i="45"/>
  <c r="G26" i="45"/>
  <c r="O18" i="45"/>
  <c r="G10" i="45"/>
  <c r="K39" i="45"/>
  <c r="K35" i="45"/>
  <c r="K46" i="45"/>
  <c r="O11" i="45"/>
  <c r="K44" i="45"/>
  <c r="G17" i="45"/>
  <c r="K36" i="45"/>
  <c r="O65" i="45"/>
  <c r="O55" i="45"/>
  <c r="O47" i="45"/>
  <c r="K41" i="45"/>
  <c r="G30" i="45"/>
  <c r="G22" i="45"/>
  <c r="O17" i="45"/>
  <c r="G65" i="45"/>
</calcChain>
</file>

<file path=xl/sharedStrings.xml><?xml version="1.0" encoding="utf-8"?>
<sst xmlns="http://schemas.openxmlformats.org/spreadsheetml/2006/main" count="1224" uniqueCount="183">
  <si>
    <t>Año</t>
  </si>
  <si>
    <t>Vivienda</t>
  </si>
  <si>
    <t>VIS</t>
  </si>
  <si>
    <t>No VIS</t>
  </si>
  <si>
    <t>VIP</t>
  </si>
  <si>
    <t>Anual</t>
  </si>
  <si>
    <t>Trimestre</t>
  </si>
  <si>
    <t>I</t>
  </si>
  <si>
    <t>II</t>
  </si>
  <si>
    <t>III</t>
  </si>
  <si>
    <t>IV</t>
  </si>
  <si>
    <t>Trimestral</t>
  </si>
  <si>
    <t>Municipio</t>
  </si>
  <si>
    <t>Medellín</t>
  </si>
  <si>
    <t>Barbosa</t>
  </si>
  <si>
    <t>Bello</t>
  </si>
  <si>
    <t>Caldas</t>
  </si>
  <si>
    <t>Copacabana</t>
  </si>
  <si>
    <t>Envigado</t>
  </si>
  <si>
    <t>Girardota</t>
  </si>
  <si>
    <t>Itagüí</t>
  </si>
  <si>
    <t>Rionegro</t>
  </si>
  <si>
    <t>Sabaneta</t>
  </si>
  <si>
    <t>Barranquilla</t>
  </si>
  <si>
    <t>Galapa</t>
  </si>
  <si>
    <t>Malambo</t>
  </si>
  <si>
    <t>Soledad</t>
  </si>
  <si>
    <t>Bogotá</t>
  </si>
  <si>
    <t>Cartagena</t>
  </si>
  <si>
    <t>Turbaco</t>
  </si>
  <si>
    <t>Manizales</t>
  </si>
  <si>
    <t>Villamaría</t>
  </si>
  <si>
    <t>Popayán</t>
  </si>
  <si>
    <t>Cajicá</t>
  </si>
  <si>
    <t>Chía</t>
  </si>
  <si>
    <t>Cota</t>
  </si>
  <si>
    <t>Facatativá</t>
  </si>
  <si>
    <t>Funza</t>
  </si>
  <si>
    <t>Fusagasugá</t>
  </si>
  <si>
    <t>Madrid</t>
  </si>
  <si>
    <t>Mosquera</t>
  </si>
  <si>
    <t>Soacha</t>
  </si>
  <si>
    <t>Sopó</t>
  </si>
  <si>
    <t>Zipaquirá</t>
  </si>
  <si>
    <t>Neiva</t>
  </si>
  <si>
    <t>Villavicencio</t>
  </si>
  <si>
    <t>Pasto</t>
  </si>
  <si>
    <t>Cúcuta</t>
  </si>
  <si>
    <t>Armenia</t>
  </si>
  <si>
    <t>Pereira</t>
  </si>
  <si>
    <t>Dosquebradas</t>
  </si>
  <si>
    <t>Bucaramanga</t>
  </si>
  <si>
    <t>Floridablanca</t>
  </si>
  <si>
    <t>Girón</t>
  </si>
  <si>
    <t>Piedecuesta</t>
  </si>
  <si>
    <t>Ibagué</t>
  </si>
  <si>
    <t>Cali</t>
  </si>
  <si>
    <t>Jamundí</t>
  </si>
  <si>
    <t>Palmira</t>
  </si>
  <si>
    <t>Yumbo</t>
  </si>
  <si>
    <t>Doce meses</t>
  </si>
  <si>
    <t>Total Nacional</t>
  </si>
  <si>
    <t>La Estrella</t>
  </si>
  <si>
    <t>Puerto Colombia</t>
  </si>
  <si>
    <t>La Calera</t>
  </si>
  <si>
    <t>El Zulia</t>
  </si>
  <si>
    <t>Los Patios</t>
  </si>
  <si>
    <t>Villa del Rosario</t>
  </si>
  <si>
    <t>Viviendas iniciadas, según municipio</t>
  </si>
  <si>
    <t>VIP  iniciadas, según municipio</t>
  </si>
  <si>
    <t>VIS  iniciadas, según municipio</t>
  </si>
  <si>
    <t>NO VIS  iniciadas, según municipio</t>
  </si>
  <si>
    <t>Diferencia</t>
  </si>
  <si>
    <t>Variación</t>
  </si>
  <si>
    <t>Contribución</t>
  </si>
  <si>
    <t>Participación</t>
  </si>
  <si>
    <t>2014 - 2015 (trimestral, anual y doce meses)</t>
  </si>
  <si>
    <t>Bogotá. Viviendas iniciadas por tipo</t>
  </si>
  <si>
    <t>Fuente: DANE, Censo de Edificaciones. Cálculos SIS-SDHT</t>
  </si>
  <si>
    <t>Semestral</t>
  </si>
  <si>
    <t>Variación anual</t>
  </si>
  <si>
    <t>Variación doce meses</t>
  </si>
  <si>
    <t>Variación año corrido</t>
  </si>
  <si>
    <t>Índice</t>
  </si>
  <si>
    <t>Sin localidad</t>
  </si>
  <si>
    <t>Total</t>
  </si>
  <si>
    <t>Usaquén</t>
  </si>
  <si>
    <t>Santa Fe</t>
  </si>
  <si>
    <t>San Cristóbal</t>
  </si>
  <si>
    <t>Usme</t>
  </si>
  <si>
    <t>Tunjuelito</t>
  </si>
  <si>
    <t>Bosa</t>
  </si>
  <si>
    <t>Kennedy</t>
  </si>
  <si>
    <t>Fontibon</t>
  </si>
  <si>
    <t>Engativa</t>
  </si>
  <si>
    <t>Suba</t>
  </si>
  <si>
    <t>Barrios Unidos</t>
  </si>
  <si>
    <t>Teusaquillo</t>
  </si>
  <si>
    <t>Los Mártires</t>
  </si>
  <si>
    <t>Antonio Nariño</t>
  </si>
  <si>
    <t>Puente Aranda</t>
  </si>
  <si>
    <t>La Candelaria</t>
  </si>
  <si>
    <t>Rafael Uribe</t>
  </si>
  <si>
    <t>Ciudad Bolívar</t>
  </si>
  <si>
    <t>Bogotá. Viviendas iniciadas por tipo, desagregado por localidades.</t>
  </si>
  <si>
    <t>SECRETARÍA DISTRITAL DE HÁBITAT</t>
  </si>
  <si>
    <t>SUBSECRETARÍA DE PLANEACIÓN Y POLITICA</t>
  </si>
  <si>
    <t>SUBDIRECCIÓN DE INFORMACIÓN SECTORIAL</t>
  </si>
  <si>
    <t>SISTEMA DE INFORMACIÓN DEL HÁBITAT</t>
  </si>
  <si>
    <t xml:space="preserve">Metadato de la Operación Estadística                                                                  </t>
  </si>
  <si>
    <t>Concepto</t>
  </si>
  <si>
    <t>Descripción</t>
  </si>
  <si>
    <t>Operación estadística</t>
  </si>
  <si>
    <t>Entidad responsable</t>
  </si>
  <si>
    <t>Departamento Administrativo Nacional de Estadística - DANE</t>
  </si>
  <si>
    <t>Área temática</t>
  </si>
  <si>
    <t>Económica</t>
  </si>
  <si>
    <t>Tema</t>
  </si>
  <si>
    <t>Acceso a la vivienda</t>
  </si>
  <si>
    <t>Antecedentes</t>
  </si>
  <si>
    <t>Objetivo general</t>
  </si>
  <si>
    <t>Objetivos específicos</t>
  </si>
  <si>
    <t>Definiciones básicas</t>
  </si>
  <si>
    <t>Variables de estudio, clasificación y calculadas</t>
  </si>
  <si>
    <t>Variables de estudio:</t>
  </si>
  <si>
    <t>Variables de clasificación:</t>
  </si>
  <si>
    <t>Rango de vivienda</t>
  </si>
  <si>
    <t>Variables calculadas:</t>
  </si>
  <si>
    <t>Universo de estudio</t>
  </si>
  <si>
    <t>Unidad de observación</t>
  </si>
  <si>
    <t>Unidad de análisis</t>
  </si>
  <si>
    <t>Tipo de operación estadística</t>
  </si>
  <si>
    <t>Desagregación geográfica</t>
  </si>
  <si>
    <t>Periodicidad de recolección</t>
  </si>
  <si>
    <t>Periodicidad de procesamiento</t>
  </si>
  <si>
    <t>Rezago</t>
  </si>
  <si>
    <t>Periodicidad de difusión</t>
  </si>
  <si>
    <t>Medio de difusión</t>
  </si>
  <si>
    <t xml:space="preserve">Página Web (www.dane.gov.co). </t>
  </si>
  <si>
    <t>Medio de consulta</t>
  </si>
  <si>
    <t>Boletines de prensa, boletines estadísticos, sistema de consulta dinámico.</t>
  </si>
  <si>
    <t>Accesibilidad de la información</t>
  </si>
  <si>
    <t xml:space="preserve">Convenio DANE </t>
  </si>
  <si>
    <t>Teniendo en cuenta que la construcción y la vivienda constituyen un factor determinante de desarrollo social y económico, en la medida que posibilita la disminución de la pobreza y la miseria, la reactivación de la economía y la generación de empleo, el DANE, desarrollo la operación estadística “Iniciaciones de vivienda”.</t>
  </si>
  <si>
    <t>Número de viviendas iniciadas</t>
  </si>
  <si>
    <t>Número de metros que inician construcción</t>
  </si>
  <si>
    <t>Variaciones en el área iniciada.</t>
  </si>
  <si>
    <t xml:space="preserve">Variaciones en el número de unidades de vivienda iniciadas </t>
  </si>
  <si>
    <t>Todas las edificaciones que inician construcción en el trimestre de referencia</t>
  </si>
  <si>
    <t>Viviendas que inician construcción en el trimestre de referencia</t>
  </si>
  <si>
    <t>Censo</t>
  </si>
  <si>
    <t>La cobertura geográfica que enmarca la presente investigación es nacional, desagregada por departamentos, municipios y localidades</t>
  </si>
  <si>
    <t>2 trimestres</t>
  </si>
  <si>
    <t>Vivienda VIS y NO VIS</t>
  </si>
  <si>
    <t>Conocer el nivel de actividad edificadora del país y la ciudad, a través del número de edificaciones que inician construcción en el trimestre.</t>
  </si>
  <si>
    <t>Cuantificar el total de unidades de vivienda que inician construcción en el país y la ciudad.</t>
  </si>
  <si>
    <t>Cuantificar el total de metros iniciados para construcción, según tipo de vivienda</t>
  </si>
  <si>
    <t>Departamentos, municipios y localidades</t>
  </si>
  <si>
    <t>Proyectos de vivienda que inician construcción en el trimestre de referencia</t>
  </si>
  <si>
    <t xml:space="preserve"> </t>
  </si>
  <si>
    <t>Chapinero</t>
  </si>
  <si>
    <t>2011 (I trimestre) - 2019 (IV trimestre)</t>
  </si>
  <si>
    <t>INDICADORES INFORMACIÓN SECTORIAL BOGOTÁ D.C</t>
  </si>
  <si>
    <t>Bogotá unidades</t>
  </si>
  <si>
    <t>Bogotá áreas</t>
  </si>
  <si>
    <t>Área causada</t>
  </si>
  <si>
    <t>Nacional áreas</t>
  </si>
  <si>
    <t>Nacional (Total catorce áreas urbanas, cinco metropolitanas y Cundinamarca). Viviendas iniciadas por tipo</t>
  </si>
  <si>
    <t>Residencial</t>
  </si>
  <si>
    <t>No residencial</t>
  </si>
  <si>
    <t>Observaciones</t>
  </si>
  <si>
    <t>Desde el IV trimestre de 2021 son publicados los resultados de la actualización metodológica realizada por el DANE, sobre la clasificación VIS y No VIS, cuya implementación empezó en 2011. Para más detalle por favor consultar https://www.dane.gov.co/index.php/estadisticas-por-tema/construccion/vivienda-vis-y-no-vis</t>
  </si>
  <si>
    <t>Nacional* unidades</t>
  </si>
  <si>
    <r>
      <rPr>
        <b/>
        <sz val="9"/>
        <color theme="1"/>
        <rFont val="Tw Cen MT"/>
        <family val="2"/>
      </rPr>
      <t xml:space="preserve">Vivienda: </t>
    </r>
    <r>
      <rPr>
        <sz val="9"/>
        <color theme="1"/>
        <rFont val="Tw Cen MT"/>
        <family val="2"/>
      </rPr>
      <t>Es un lugar estructuralmente separado e independiente, ocupado o destinado a ser ocupado por una familia o grupo de personas familiares o no, que viven juntos, o por una persona que vive sola. La unidad de vivienda puede ser una casa o un apartamento.</t>
    </r>
  </si>
  <si>
    <r>
      <rPr>
        <b/>
        <sz val="9"/>
        <color theme="1"/>
        <rFont val="Tw Cen MT"/>
        <family val="2"/>
      </rPr>
      <t xml:space="preserve">Vivienda de Interés Social - VIS: </t>
    </r>
    <r>
      <rPr>
        <sz val="9"/>
        <color theme="1"/>
        <rFont val="Tw Cen MT"/>
        <family val="2"/>
      </rPr>
      <t>La clasificación de vivienda de interés social está definida
de acuerdo a la ley 388 de 1997 que dicta que en cada Plan Nacional de Desarrollo, el
Gobierno Nacional establecerá el tipo y precio máximo de las soluciones destinadas a este
tipo de vivienda. De acuerdo a lo anterior, la Vivienda de Interés Social – VIS está definida
como la vivienda cuyo valor no excede 135 salarios mínimos mensuales legales vigentes
SMLMV. A partir del III trimestre de 2019 para los siguientes municipios que hacen parte de la cobertura de la operación estadística se define que el precio máximo para la Vivienda de Interés social (VIS) es de 150 Salarios Mínimos Mensuales Legales Vigentes (SMMLV), según el decreto 1467 de 2019. AM Medellín: Medellín, Bello, Caldas, Copacabana, Envigado, Girardota, Itagüí, La Estrella y Sabaneta. AU Barranquilla: Barranquilla, Galapa, Malambo y Soledad. AU BOGOTA: Bogotá. Cundinamarca: Cajicá, Chía, Cota, Facatativá, Funza, La Calera, Madrid, Mosquera, Soacha y Zipaquirá. AU Cartagena: Cartagena y Turbaco. AM Bucaramanga: Bucaramanga, Floridablanca, Girón y Piedecuesta. AU Cali: Cali, Jamundí y Yumbo.</t>
    </r>
  </si>
  <si>
    <r>
      <rPr>
        <b/>
        <sz val="9"/>
        <color theme="1"/>
        <rFont val="Tw Cen MT"/>
        <family val="2"/>
      </rPr>
      <t xml:space="preserve">Vivienda de Interés Prioritario – VIP: </t>
    </r>
    <r>
      <rPr>
        <sz val="9"/>
        <color theme="1"/>
        <rFont val="Tw Cen MT"/>
        <family val="2"/>
      </rPr>
      <t>Es una subcategoría de la Vivienda de Interés Social -
VIS. Según el Plan Nacional de Desarrollo, el valor máximo de una Vivienda de Interés Prioritario será de 90 salarios mínimos legales mensuales vigentes SMLMV.</t>
    </r>
  </si>
  <si>
    <r>
      <rPr>
        <b/>
        <sz val="9"/>
        <color theme="1"/>
        <rFont val="Tw Cen MT"/>
        <family val="2"/>
      </rPr>
      <t xml:space="preserve">Obra nueva: </t>
    </r>
    <r>
      <rPr>
        <sz val="9"/>
        <color theme="1"/>
        <rFont val="Tw Cen MT"/>
        <family val="2"/>
      </rPr>
      <t>Corresponde a la obra que inicia actividad constructora durante el período intercensal.</t>
    </r>
  </si>
  <si>
    <t>Serie de causación residencial por destino y estrato I-2015, IV-2022</t>
  </si>
  <si>
    <t>Actualización: febrero 28 de 2024</t>
  </si>
  <si>
    <t>* Para el reporte nacional se toma el anexo de 23 área de influencia (Trimestre III de 2020 - trimestre IV de 2023)</t>
  </si>
  <si>
    <t>2005 (I trimestre) - 2023 (IV trimestre)</t>
  </si>
  <si>
    <t>2015 (IV trimestre) - 2023 (IV trimestre)</t>
  </si>
  <si>
    <t>2020 (II trimestre) - 2023 (IV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</si>
</sst>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 #,##0_-;_-* &quot;-&quot;_-;_-@_-"/>
    <numFmt numFmtId="164" formatCode="_(* #,##0.00_);_(* \(#,##0.00\);_(* &quot;-&quot;??_);_(@_)"/>
    <numFmt numFmtId="165" formatCode="_-* #,##0.00\ [$€]_-;\-* #,##0.00\ [$€]_-;_-* &quot;-&quot;??\ [$€]_-;_-@_-"/>
    <numFmt numFmtId="166" formatCode="#,##0.0"/>
    <numFmt numFmtId="167" formatCode="0.0"/>
    <numFmt numFmtId="168" formatCode="_(* #,##0.0_);_(* \(#,##0.0\);_(* &quot;-&quot;??_);_(@_)"/>
    <numFmt numFmtId="169" formatCode="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name val="Times New Roman"/>
      <family val="1"/>
    </font>
    <font>
      <b/>
      <sz val="11"/>
      <name val="Times New Roman"/>
      <family val="1"/>
    </font>
    <font>
      <u/>
      <sz val="11"/>
      <color theme="10"/>
      <name val="Calibri"/>
      <family val="2"/>
      <scheme val="minor"/>
    </font>
    <font>
      <b/>
      <sz val="10"/>
      <color rgb="FFFF0000"/>
      <name val="Century Gothic"/>
      <family val="2"/>
    </font>
    <font>
      <sz val="10"/>
      <color theme="1"/>
      <name val="Century Gothic"/>
      <family val="2"/>
    </font>
    <font>
      <b/>
      <sz val="10"/>
      <name val="Century Gothic"/>
      <family val="2"/>
    </font>
    <font>
      <sz val="10"/>
      <name val="Century Gothic"/>
      <family val="2"/>
    </font>
    <font>
      <b/>
      <sz val="10"/>
      <color theme="1"/>
      <name val="Century Gothic"/>
      <family val="2"/>
    </font>
    <font>
      <sz val="10"/>
      <color rgb="FFFF0000"/>
      <name val="Century Gothic"/>
      <family val="2"/>
    </font>
    <font>
      <sz val="9"/>
      <color theme="1"/>
      <name val="Tw Cen MT"/>
      <family val="2"/>
    </font>
    <font>
      <b/>
      <sz val="9"/>
      <color indexed="8"/>
      <name val="Tw Cen MT"/>
      <family val="2"/>
    </font>
    <font>
      <b/>
      <sz val="9"/>
      <color theme="1"/>
      <name val="Tw Cen MT"/>
      <family val="2"/>
    </font>
    <font>
      <sz val="9"/>
      <name val="Tw Cen MT"/>
      <family val="2"/>
    </font>
    <font>
      <sz val="14"/>
      <color theme="1"/>
      <name val="Tw Cen MT"/>
      <family val="2"/>
    </font>
    <font>
      <b/>
      <sz val="14"/>
      <color indexed="8"/>
      <name val="Tw Cen MT"/>
      <family val="2"/>
    </font>
    <font>
      <sz val="11"/>
      <color indexed="8"/>
      <name val="Tw Cen MT"/>
      <family val="2"/>
    </font>
    <font>
      <u/>
      <sz val="11"/>
      <color theme="10"/>
      <name val="Tw Cen MT"/>
      <family val="2"/>
    </font>
    <font>
      <sz val="11"/>
      <color theme="1"/>
      <name val="Tw Cen MT"/>
      <family val="2"/>
    </font>
    <font>
      <sz val="10"/>
      <color rgb="FFFF0000"/>
      <name val="Tw Cen MT"/>
      <family val="2"/>
    </font>
    <font>
      <b/>
      <sz val="10"/>
      <color rgb="FFFF0000"/>
      <name val="Tw Cen MT"/>
      <family val="2"/>
    </font>
    <font>
      <sz val="10"/>
      <color theme="1"/>
      <name val="Tw Cen MT"/>
      <family val="2"/>
    </font>
    <font>
      <sz val="10"/>
      <name val="Tw Cen MT"/>
      <family val="2"/>
    </font>
    <font>
      <b/>
      <sz val="10"/>
      <color theme="1"/>
      <name val="Tw Cen MT"/>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theme="4" tint="0.79998168889431442"/>
      </patternFill>
    </fill>
    <fill>
      <patternFill patternType="solid">
        <fgColor rgb="FFFFFF00"/>
        <bgColor theme="4" tint="0.79998168889431442"/>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theme="4" tint="0.39997558519241921"/>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medium">
        <color theme="0" tint="-0.499984740745262"/>
      </right>
      <top style="medium">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medium">
        <color theme="0" tint="-0.499984740745262"/>
      </bottom>
      <diagonal/>
    </border>
    <border>
      <left style="hair">
        <color theme="0" tint="-0.499984740745262"/>
      </left>
      <right/>
      <top style="medium">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top style="hair">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hair">
        <color theme="0" tint="-0.499984740745262"/>
      </bottom>
      <diagonal/>
    </border>
    <border>
      <left style="medium">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medium">
        <color theme="0" tint="-0.499984740745262"/>
      </right>
      <top style="hair">
        <color theme="0" tint="-0.499984740745262"/>
      </top>
      <bottom style="medium">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theme="0"/>
      </left>
      <right style="hair">
        <color theme="0"/>
      </right>
      <top style="hair">
        <color theme="0"/>
      </top>
      <bottom style="hair">
        <color theme="0"/>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s>
  <cellStyleXfs count="4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9" fillId="0" borderId="0" applyFont="0" applyFill="0" applyBorder="0" applyAlignment="0" applyProtection="0"/>
    <xf numFmtId="0" fontId="18" fillId="0" borderId="0"/>
    <xf numFmtId="164" fontId="18" fillId="0" borderId="0" applyFont="0" applyFill="0" applyBorder="0" applyAlignment="0" applyProtection="0"/>
    <xf numFmtId="0" fontId="18" fillId="0" borderId="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0" fontId="18" fillId="0" borderId="0"/>
    <xf numFmtId="0" fontId="18" fillId="0" borderId="0"/>
    <xf numFmtId="165"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5"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5"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22" fillId="0" borderId="0" applyNumberFormat="0" applyFill="0" applyBorder="0" applyAlignment="0" applyProtection="0"/>
  </cellStyleXfs>
  <cellXfs count="125">
    <xf numFmtId="0" fontId="0" fillId="0" borderId="0" xfId="0"/>
    <xf numFmtId="9" fontId="21" fillId="33" borderId="0" xfId="438" applyFont="1" applyFill="1" applyBorder="1" applyAlignment="1">
      <alignment horizontal="right"/>
    </xf>
    <xf numFmtId="9" fontId="20" fillId="33" borderId="0" xfId="438" applyFont="1" applyFill="1" applyBorder="1" applyAlignment="1">
      <alignment horizontal="right"/>
    </xf>
    <xf numFmtId="9" fontId="21" fillId="33" borderId="16" xfId="438" applyFont="1" applyFill="1" applyBorder="1" applyAlignment="1">
      <alignment horizontal="right"/>
    </xf>
    <xf numFmtId="3" fontId="20" fillId="33" borderId="18" xfId="357" applyNumberFormat="1" applyFont="1" applyFill="1" applyBorder="1" applyAlignment="1">
      <alignment horizontal="right"/>
    </xf>
    <xf numFmtId="9" fontId="20" fillId="33" borderId="19" xfId="438" applyFont="1" applyFill="1" applyBorder="1" applyAlignment="1">
      <alignment horizontal="right"/>
    </xf>
    <xf numFmtId="3" fontId="20" fillId="33" borderId="21" xfId="357" applyNumberFormat="1" applyFont="1" applyFill="1" applyBorder="1" applyAlignment="1">
      <alignment horizontal="right"/>
    </xf>
    <xf numFmtId="9" fontId="20" fillId="33" borderId="22" xfId="438" applyFont="1" applyFill="1" applyBorder="1" applyAlignment="1">
      <alignment horizontal="right"/>
    </xf>
    <xf numFmtId="0" fontId="21" fillId="0" borderId="0" xfId="0" applyFont="1"/>
    <xf numFmtId="0" fontId="20" fillId="0" borderId="0" xfId="0" applyFont="1"/>
    <xf numFmtId="3" fontId="20" fillId="0" borderId="0" xfId="0" applyNumberFormat="1" applyFont="1"/>
    <xf numFmtId="0" fontId="21" fillId="0" borderId="0" xfId="0" applyFont="1" applyAlignment="1">
      <alignment horizontal="left" vertical="top"/>
    </xf>
    <xf numFmtId="0" fontId="21" fillId="0" borderId="0" xfId="0" applyFont="1" applyAlignment="1">
      <alignment vertical="top"/>
    </xf>
    <xf numFmtId="0" fontId="21" fillId="0" borderId="0" xfId="0" applyFont="1" applyAlignment="1">
      <alignment horizontal="center" vertical="center"/>
    </xf>
    <xf numFmtId="0" fontId="20" fillId="0" borderId="13" xfId="0" applyFont="1" applyBorder="1" applyAlignment="1">
      <alignment vertical="center"/>
    </xf>
    <xf numFmtId="0" fontId="20" fillId="0" borderId="13" xfId="0" applyFont="1" applyBorder="1" applyAlignment="1">
      <alignment horizontal="center" vertical="center"/>
    </xf>
    <xf numFmtId="0" fontId="20" fillId="0" borderId="0" xfId="0" applyFont="1" applyAlignment="1">
      <alignment horizontal="center" vertical="center"/>
    </xf>
    <xf numFmtId="0" fontId="21" fillId="0" borderId="14" xfId="0" applyFont="1" applyBorder="1" applyAlignment="1">
      <alignment horizontal="left" vertical="center"/>
    </xf>
    <xf numFmtId="3" fontId="21" fillId="0" borderId="15" xfId="0" applyNumberFormat="1" applyFont="1" applyBorder="1" applyAlignment="1">
      <alignment horizontal="center" vertical="center"/>
    </xf>
    <xf numFmtId="3" fontId="21" fillId="0" borderId="15" xfId="0" applyNumberFormat="1" applyFont="1" applyBorder="1" applyAlignment="1">
      <alignment horizontal="right" vertical="center"/>
    </xf>
    <xf numFmtId="1" fontId="21" fillId="0" borderId="15" xfId="0" applyNumberFormat="1" applyFont="1" applyBorder="1"/>
    <xf numFmtId="0" fontId="20" fillId="0" borderId="17" xfId="0" applyFont="1" applyBorder="1"/>
    <xf numFmtId="3" fontId="20" fillId="0" borderId="18" xfId="0" applyNumberFormat="1" applyFont="1" applyBorder="1"/>
    <xf numFmtId="3" fontId="20" fillId="0" borderId="18" xfId="0" applyNumberFormat="1" applyFont="1" applyBorder="1" applyAlignment="1">
      <alignment horizontal="right" vertical="center"/>
    </xf>
    <xf numFmtId="1" fontId="20" fillId="0" borderId="18" xfId="0" applyNumberFormat="1" applyFont="1" applyBorder="1"/>
    <xf numFmtId="0" fontId="21" fillId="0" borderId="17" xfId="0" applyFont="1" applyBorder="1"/>
    <xf numFmtId="3" fontId="21" fillId="0" borderId="18" xfId="0" applyNumberFormat="1" applyFont="1" applyBorder="1"/>
    <xf numFmtId="1" fontId="21" fillId="0" borderId="18" xfId="0" applyNumberFormat="1" applyFont="1" applyBorder="1"/>
    <xf numFmtId="3" fontId="21" fillId="0" borderId="18" xfId="357" applyNumberFormat="1" applyFont="1" applyBorder="1" applyAlignment="1">
      <alignment horizontal="right"/>
    </xf>
    <xf numFmtId="9" fontId="21" fillId="33" borderId="19" xfId="438" applyFont="1" applyFill="1" applyBorder="1" applyAlignment="1">
      <alignment horizontal="right"/>
    </xf>
    <xf numFmtId="0" fontId="20" fillId="0" borderId="20" xfId="0" applyFont="1" applyBorder="1"/>
    <xf numFmtId="3" fontId="20" fillId="0" borderId="21" xfId="0" applyNumberFormat="1" applyFont="1" applyBorder="1"/>
    <xf numFmtId="3" fontId="20" fillId="0" borderId="21" xfId="0" applyNumberFormat="1" applyFont="1" applyBorder="1" applyAlignment="1">
      <alignment horizontal="right" vertical="center"/>
    </xf>
    <xf numFmtId="1" fontId="20" fillId="0" borderId="21" xfId="0" applyNumberFormat="1" applyFont="1" applyBorder="1"/>
    <xf numFmtId="167" fontId="20" fillId="0" borderId="0" xfId="0" applyNumberFormat="1" applyFont="1"/>
    <xf numFmtId="3" fontId="20" fillId="0" borderId="15" xfId="0" applyNumberFormat="1" applyFont="1" applyBorder="1" applyAlignment="1">
      <alignment horizontal="right" vertical="center"/>
    </xf>
    <xf numFmtId="0" fontId="16" fillId="34" borderId="23" xfId="0" applyFont="1" applyFill="1" applyBorder="1"/>
    <xf numFmtId="164" fontId="16" fillId="34" borderId="23" xfId="439" applyFont="1" applyFill="1" applyBorder="1"/>
    <xf numFmtId="168" fontId="16" fillId="34" borderId="23" xfId="439" applyNumberFormat="1" applyFont="1" applyFill="1" applyBorder="1"/>
    <xf numFmtId="166" fontId="20" fillId="0" borderId="0" xfId="0" applyNumberFormat="1" applyFont="1"/>
    <xf numFmtId="164" fontId="21" fillId="0" borderId="15" xfId="439" applyFont="1" applyBorder="1"/>
    <xf numFmtId="0" fontId="23" fillId="33" borderId="0" xfId="0" applyFont="1" applyFill="1"/>
    <xf numFmtId="0" fontId="24" fillId="0" borderId="0" xfId="0" applyFont="1"/>
    <xf numFmtId="0" fontId="24" fillId="33" borderId="0" xfId="0" applyFont="1" applyFill="1"/>
    <xf numFmtId="0" fontId="25" fillId="33" borderId="0" xfId="0" applyFont="1" applyFill="1"/>
    <xf numFmtId="0" fontId="26" fillId="33" borderId="0" xfId="0" applyFont="1" applyFill="1"/>
    <xf numFmtId="0" fontId="27" fillId="33" borderId="0" xfId="0" applyFont="1" applyFill="1"/>
    <xf numFmtId="0" fontId="24" fillId="0" borderId="0" xfId="0" applyFont="1" applyAlignment="1">
      <alignment horizontal="center"/>
    </xf>
    <xf numFmtId="3" fontId="24" fillId="0" borderId="24" xfId="0" applyNumberFormat="1" applyFont="1" applyBorder="1" applyAlignment="1">
      <alignment horizontal="center"/>
    </xf>
    <xf numFmtId="0" fontId="27" fillId="34" borderId="24" xfId="0" applyFont="1" applyFill="1" applyBorder="1"/>
    <xf numFmtId="0" fontId="27" fillId="34" borderId="25" xfId="0" applyFont="1" applyFill="1" applyBorder="1"/>
    <xf numFmtId="0" fontId="27" fillId="34" borderId="28" xfId="0" applyFont="1" applyFill="1" applyBorder="1"/>
    <xf numFmtId="0" fontId="27" fillId="34" borderId="29" xfId="0" applyFont="1" applyFill="1" applyBorder="1"/>
    <xf numFmtId="3" fontId="24" fillId="0" borderId="29" xfId="0" applyNumberFormat="1" applyFont="1" applyBorder="1" applyAlignment="1">
      <alignment horizontal="center"/>
    </xf>
    <xf numFmtId="3" fontId="24" fillId="0" borderId="31" xfId="0" applyNumberFormat="1" applyFont="1" applyBorder="1" applyAlignment="1">
      <alignment horizontal="center"/>
    </xf>
    <xf numFmtId="3" fontId="24" fillId="0" borderId="32" xfId="0" applyNumberFormat="1" applyFont="1" applyBorder="1" applyAlignment="1">
      <alignment horizontal="center"/>
    </xf>
    <xf numFmtId="0" fontId="27" fillId="34" borderId="33" xfId="0" applyFont="1" applyFill="1" applyBorder="1" applyAlignment="1">
      <alignment horizontal="center"/>
    </xf>
    <xf numFmtId="0" fontId="27" fillId="34" borderId="34" xfId="0" applyFont="1" applyFill="1" applyBorder="1" applyAlignment="1">
      <alignment horizontal="center"/>
    </xf>
    <xf numFmtId="0" fontId="24" fillId="0" borderId="34" xfId="0" applyFont="1" applyBorder="1" applyAlignment="1">
      <alignment horizontal="center"/>
    </xf>
    <xf numFmtId="0" fontId="24" fillId="0" borderId="35" xfId="0" applyFont="1" applyBorder="1" applyAlignment="1">
      <alignment horizontal="center"/>
    </xf>
    <xf numFmtId="3" fontId="24" fillId="0" borderId="28" xfId="0" applyNumberFormat="1" applyFont="1" applyBorder="1" applyAlignment="1">
      <alignment horizontal="center"/>
    </xf>
    <xf numFmtId="3" fontId="24" fillId="0" borderId="30" xfId="0" applyNumberFormat="1" applyFont="1" applyBorder="1" applyAlignment="1">
      <alignment horizontal="center"/>
    </xf>
    <xf numFmtId="0" fontId="27" fillId="34" borderId="36" xfId="0" applyFont="1" applyFill="1" applyBorder="1" applyAlignment="1">
      <alignment horizontal="center"/>
    </xf>
    <xf numFmtId="0" fontId="27" fillId="34" borderId="37" xfId="0" applyFont="1" applyFill="1" applyBorder="1"/>
    <xf numFmtId="3" fontId="24" fillId="0" borderId="37" xfId="0" applyNumberFormat="1" applyFont="1" applyBorder="1" applyAlignment="1">
      <alignment horizontal="center"/>
    </xf>
    <xf numFmtId="3" fontId="24" fillId="0" borderId="38" xfId="0" applyNumberFormat="1" applyFont="1" applyBorder="1" applyAlignment="1">
      <alignment horizontal="center"/>
    </xf>
    <xf numFmtId="0" fontId="28" fillId="33" borderId="0" xfId="0" applyFont="1" applyFill="1"/>
    <xf numFmtId="0" fontId="22" fillId="0" borderId="34" xfId="441" applyBorder="1" applyAlignment="1">
      <alignment horizontal="center"/>
    </xf>
    <xf numFmtId="0" fontId="30" fillId="33" borderId="39" xfId="0" applyFont="1" applyFill="1" applyBorder="1" applyAlignment="1">
      <alignment horizontal="center" vertical="center"/>
    </xf>
    <xf numFmtId="0" fontId="29" fillId="33" borderId="0" xfId="0" applyFont="1" applyFill="1"/>
    <xf numFmtId="0" fontId="30" fillId="33" borderId="40" xfId="0" applyFont="1" applyFill="1" applyBorder="1" applyAlignment="1">
      <alignment horizontal="center" vertical="center"/>
    </xf>
    <xf numFmtId="0" fontId="29" fillId="33" borderId="40" xfId="0" applyFont="1" applyFill="1" applyBorder="1" applyAlignment="1">
      <alignment vertical="center"/>
    </xf>
    <xf numFmtId="0" fontId="30" fillId="33" borderId="40" xfId="0" applyFont="1" applyFill="1" applyBorder="1" applyAlignment="1">
      <alignment horizontal="center" vertical="center" wrapText="1"/>
    </xf>
    <xf numFmtId="0" fontId="31" fillId="33" borderId="42" xfId="0" applyFont="1" applyFill="1" applyBorder="1" applyAlignment="1">
      <alignment horizontal="left" vertical="center" wrapText="1"/>
    </xf>
    <xf numFmtId="0" fontId="31" fillId="33" borderId="43" xfId="0" applyFont="1" applyFill="1" applyBorder="1" applyAlignment="1">
      <alignment horizontal="center" vertical="center" wrapText="1"/>
    </xf>
    <xf numFmtId="0" fontId="29" fillId="33" borderId="44" xfId="0" applyFont="1" applyFill="1" applyBorder="1" applyAlignment="1">
      <alignment horizontal="left" vertical="center" wrapText="1"/>
    </xf>
    <xf numFmtId="0" fontId="29" fillId="33" borderId="45" xfId="0" applyFont="1" applyFill="1" applyBorder="1" applyAlignment="1">
      <alignment horizontal="left" vertical="center" wrapText="1"/>
    </xf>
    <xf numFmtId="0" fontId="32" fillId="33" borderId="44" xfId="0" applyFont="1" applyFill="1" applyBorder="1" applyAlignment="1">
      <alignment horizontal="left" vertical="center" wrapText="1"/>
    </xf>
    <xf numFmtId="0" fontId="31" fillId="33" borderId="45" xfId="0" applyFont="1" applyFill="1" applyBorder="1" applyAlignment="1">
      <alignment horizontal="left" vertical="center" wrapText="1"/>
    </xf>
    <xf numFmtId="0" fontId="29" fillId="33" borderId="46" xfId="0" applyFont="1" applyFill="1" applyBorder="1" applyAlignment="1">
      <alignment horizontal="left" vertical="center" wrapText="1"/>
    </xf>
    <xf numFmtId="0" fontId="29" fillId="33" borderId="47" xfId="0" applyFont="1" applyFill="1" applyBorder="1" applyAlignment="1">
      <alignment horizontal="left" vertical="center" wrapText="1"/>
    </xf>
    <xf numFmtId="0" fontId="33" fillId="0" borderId="41" xfId="0" applyFont="1" applyBorder="1"/>
    <xf numFmtId="0" fontId="34" fillId="33" borderId="41" xfId="0" applyFont="1" applyFill="1" applyBorder="1"/>
    <xf numFmtId="0" fontId="35" fillId="33" borderId="41" xfId="0" applyFont="1" applyFill="1" applyBorder="1"/>
    <xf numFmtId="0" fontId="36" fillId="0" borderId="41" xfId="441" applyFont="1" applyBorder="1"/>
    <xf numFmtId="0" fontId="37" fillId="0" borderId="41" xfId="0" applyFont="1" applyBorder="1"/>
    <xf numFmtId="0" fontId="38" fillId="33" borderId="41" xfId="0" applyFont="1" applyFill="1" applyBorder="1"/>
    <xf numFmtId="0" fontId="39" fillId="33" borderId="41" xfId="0" applyFont="1" applyFill="1" applyBorder="1"/>
    <xf numFmtId="0" fontId="40" fillId="0" borderId="41" xfId="0" applyFont="1" applyBorder="1"/>
    <xf numFmtId="0" fontId="40" fillId="33" borderId="41" xfId="0" applyFont="1" applyFill="1" applyBorder="1"/>
    <xf numFmtId="0" fontId="41" fillId="33" borderId="41" xfId="0" applyFont="1" applyFill="1" applyBorder="1"/>
    <xf numFmtId="0" fontId="42" fillId="33" borderId="41" xfId="0" applyFont="1" applyFill="1" applyBorder="1" applyAlignment="1">
      <alignment horizontal="center"/>
    </xf>
    <xf numFmtId="0" fontId="41" fillId="33" borderId="41" xfId="355" applyFont="1" applyFill="1" applyBorder="1" applyAlignment="1">
      <alignment horizontal="right"/>
    </xf>
    <xf numFmtId="0" fontId="41" fillId="33" borderId="41" xfId="355" applyFont="1" applyFill="1" applyBorder="1" applyAlignment="1">
      <alignment horizontal="center"/>
    </xf>
    <xf numFmtId="3" fontId="40" fillId="33" borderId="41" xfId="0" applyNumberFormat="1" applyFont="1" applyFill="1" applyBorder="1"/>
    <xf numFmtId="169" fontId="40" fillId="33" borderId="41" xfId="438" applyNumberFormat="1" applyFont="1" applyFill="1" applyBorder="1"/>
    <xf numFmtId="10" fontId="40" fillId="33" borderId="41" xfId="438" applyNumberFormat="1" applyFont="1" applyFill="1" applyBorder="1"/>
    <xf numFmtId="3" fontId="40" fillId="33" borderId="41" xfId="0" applyNumberFormat="1" applyFont="1" applyFill="1" applyBorder="1" applyAlignment="1">
      <alignment horizontal="center" vertical="center"/>
    </xf>
    <xf numFmtId="3" fontId="40" fillId="0" borderId="41" xfId="0" applyNumberFormat="1" applyFont="1" applyBorder="1" applyAlignment="1">
      <alignment horizontal="center" vertical="center"/>
    </xf>
    <xf numFmtId="3" fontId="40" fillId="33" borderId="41" xfId="440" applyNumberFormat="1" applyFont="1" applyFill="1" applyBorder="1" applyAlignment="1">
      <alignment horizontal="center" vertical="center"/>
    </xf>
    <xf numFmtId="3" fontId="37" fillId="0" borderId="41" xfId="0" applyNumberFormat="1" applyFont="1" applyBorder="1" applyAlignment="1">
      <alignment horizontal="center" vertical="center"/>
    </xf>
    <xf numFmtId="0" fontId="31" fillId="0" borderId="0" xfId="0" applyFont="1" applyAlignment="1">
      <alignment horizontal="left" vertical="center"/>
    </xf>
    <xf numFmtId="0" fontId="29" fillId="0" borderId="0" xfId="0" applyFont="1"/>
    <xf numFmtId="0" fontId="29" fillId="0" borderId="0" xfId="0" applyFont="1" applyAlignment="1">
      <alignment horizontal="left" vertical="center"/>
    </xf>
    <xf numFmtId="0" fontId="32" fillId="33" borderId="48" xfId="0" applyFont="1" applyFill="1" applyBorder="1" applyAlignment="1">
      <alignment horizontal="center" vertical="center"/>
    </xf>
    <xf numFmtId="1" fontId="32" fillId="33" borderId="48" xfId="356" applyNumberFormat="1" applyFont="1" applyFill="1" applyBorder="1" applyAlignment="1">
      <alignment horizontal="center" vertical="center"/>
    </xf>
    <xf numFmtId="3" fontId="32" fillId="33" borderId="48" xfId="0" applyNumberFormat="1" applyFont="1" applyFill="1" applyBorder="1" applyAlignment="1">
      <alignment horizontal="center" vertical="center"/>
    </xf>
    <xf numFmtId="1" fontId="32" fillId="33" borderId="48" xfId="0" applyNumberFormat="1" applyFont="1" applyFill="1" applyBorder="1" applyAlignment="1">
      <alignment horizontal="center" vertical="center"/>
    </xf>
    <xf numFmtId="169" fontId="29" fillId="0" borderId="0" xfId="438" applyNumberFormat="1" applyFont="1"/>
    <xf numFmtId="0" fontId="29" fillId="33" borderId="44" xfId="0" applyFont="1" applyFill="1" applyBorder="1" applyAlignment="1">
      <alignment horizontal="left" vertical="center" wrapText="1"/>
    </xf>
    <xf numFmtId="0" fontId="29" fillId="33" borderId="39" xfId="0" applyFont="1" applyFill="1" applyBorder="1" applyAlignment="1">
      <alignment horizontal="center" vertical="center"/>
    </xf>
    <xf numFmtId="0" fontId="29" fillId="33" borderId="40" xfId="0" applyFont="1" applyFill="1" applyBorder="1" applyAlignment="1">
      <alignment horizontal="center" vertical="center"/>
    </xf>
    <xf numFmtId="0" fontId="40" fillId="33" borderId="41" xfId="0" applyFont="1" applyFill="1" applyBorder="1" applyAlignment="1">
      <alignment horizontal="center"/>
    </xf>
    <xf numFmtId="0" fontId="27" fillId="34" borderId="25" xfId="0" applyFont="1" applyFill="1" applyBorder="1" applyAlignment="1">
      <alignment horizontal="center"/>
    </xf>
    <xf numFmtId="0" fontId="27" fillId="34" borderId="26" xfId="0" applyFont="1" applyFill="1" applyBorder="1" applyAlignment="1">
      <alignment horizontal="center"/>
    </xf>
    <xf numFmtId="0" fontId="27" fillId="34" borderId="27" xfId="0" applyFont="1" applyFill="1" applyBorder="1" applyAlignment="1">
      <alignment horizont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27" fillId="35" borderId="25" xfId="0" applyFont="1" applyFill="1" applyBorder="1" applyAlignment="1">
      <alignment horizontal="center"/>
    </xf>
    <xf numFmtId="0" fontId="27" fillId="35" borderId="26" xfId="0" applyFont="1" applyFill="1" applyBorder="1" applyAlignment="1">
      <alignment horizontal="center"/>
    </xf>
    <xf numFmtId="0" fontId="27" fillId="35" borderId="27" xfId="0" applyFont="1" applyFill="1" applyBorder="1" applyAlignment="1">
      <alignment horizontal="center"/>
    </xf>
    <xf numFmtId="0" fontId="21" fillId="0" borderId="13" xfId="0" applyFont="1" applyBorder="1" applyAlignment="1">
      <alignment horizontal="center"/>
    </xf>
    <xf numFmtId="0" fontId="21" fillId="0" borderId="12"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cellXfs>
  <cellStyles count="4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Euro" xfId="46" xr:uid="{00000000-0005-0000-0000-00001F000000}"/>
    <cellStyle name="Euro 2" xfId="47" xr:uid="{00000000-0005-0000-0000-000020000000}"/>
    <cellStyle name="Euro 3" xfId="232" xr:uid="{00000000-0005-0000-0000-000021000000}"/>
    <cellStyle name="Euro 4" xfId="290" xr:uid="{00000000-0005-0000-0000-000022000000}"/>
    <cellStyle name="Euro 5" xfId="298" xr:uid="{00000000-0005-0000-0000-000023000000}"/>
    <cellStyle name="Hipervínculo" xfId="441" builtinId="8"/>
    <cellStyle name="Incorrecto" xfId="7" builtinId="27" customBuiltin="1"/>
    <cellStyle name="Millares" xfId="439" builtinId="3"/>
    <cellStyle name="Millares [0]" xfId="440" builtinId="6"/>
    <cellStyle name="Millares 2" xfId="42" xr:uid="{00000000-0005-0000-0000-000028000000}"/>
    <cellStyle name="Millares 3" xfId="44" xr:uid="{00000000-0005-0000-0000-000029000000}"/>
    <cellStyle name="Millares 4" xfId="48" xr:uid="{00000000-0005-0000-0000-00002A000000}"/>
    <cellStyle name="Neutral" xfId="8" builtinId="28" customBuiltin="1"/>
    <cellStyle name="Normal" xfId="0" builtinId="0"/>
    <cellStyle name="Normal 10" xfId="49" xr:uid="{00000000-0005-0000-0000-00002D000000}"/>
    <cellStyle name="Normal 11" xfId="50" xr:uid="{00000000-0005-0000-0000-00002E000000}"/>
    <cellStyle name="Normal 12" xfId="51" xr:uid="{00000000-0005-0000-0000-00002F000000}"/>
    <cellStyle name="Normal 13" xfId="52" xr:uid="{00000000-0005-0000-0000-000030000000}"/>
    <cellStyle name="Normal 14" xfId="53" xr:uid="{00000000-0005-0000-0000-000031000000}"/>
    <cellStyle name="Normal 15" xfId="54" xr:uid="{00000000-0005-0000-0000-000032000000}"/>
    <cellStyle name="Normal 16" xfId="55" xr:uid="{00000000-0005-0000-0000-000033000000}"/>
    <cellStyle name="Normal 17" xfId="56" xr:uid="{00000000-0005-0000-0000-000034000000}"/>
    <cellStyle name="Normal 18" xfId="57" xr:uid="{00000000-0005-0000-0000-000035000000}"/>
    <cellStyle name="Normal 19" xfId="58" xr:uid="{00000000-0005-0000-0000-000036000000}"/>
    <cellStyle name="Normal 2" xfId="355" xr:uid="{00000000-0005-0000-0000-000037000000}"/>
    <cellStyle name="Normal 2 10" xfId="60" xr:uid="{00000000-0005-0000-0000-000038000000}"/>
    <cellStyle name="Normal 2 11" xfId="61" xr:uid="{00000000-0005-0000-0000-000039000000}"/>
    <cellStyle name="Normal 2 12" xfId="62" xr:uid="{00000000-0005-0000-0000-00003A000000}"/>
    <cellStyle name="Normal 2 13" xfId="63" xr:uid="{00000000-0005-0000-0000-00003B000000}"/>
    <cellStyle name="Normal 2 14" xfId="64" xr:uid="{00000000-0005-0000-0000-00003C000000}"/>
    <cellStyle name="Normal 2 15" xfId="65" xr:uid="{00000000-0005-0000-0000-00003D000000}"/>
    <cellStyle name="Normal 2 16" xfId="66" xr:uid="{00000000-0005-0000-0000-00003E000000}"/>
    <cellStyle name="Normal 2 17" xfId="67" xr:uid="{00000000-0005-0000-0000-00003F000000}"/>
    <cellStyle name="Normal 2 18" xfId="68" xr:uid="{00000000-0005-0000-0000-000040000000}"/>
    <cellStyle name="Normal 2 19" xfId="69" xr:uid="{00000000-0005-0000-0000-000041000000}"/>
    <cellStyle name="Normal 2 2" xfId="43" xr:uid="{00000000-0005-0000-0000-000042000000}"/>
    <cellStyle name="Normal 2 2 10" xfId="71" xr:uid="{00000000-0005-0000-0000-000043000000}"/>
    <cellStyle name="Normal 2 2 11" xfId="72" xr:uid="{00000000-0005-0000-0000-000044000000}"/>
    <cellStyle name="Normal 2 2 12" xfId="73" xr:uid="{00000000-0005-0000-0000-000045000000}"/>
    <cellStyle name="Normal 2 2 13" xfId="74" xr:uid="{00000000-0005-0000-0000-000046000000}"/>
    <cellStyle name="Normal 2 2 14" xfId="75" xr:uid="{00000000-0005-0000-0000-000047000000}"/>
    <cellStyle name="Normal 2 2 15" xfId="76" xr:uid="{00000000-0005-0000-0000-000048000000}"/>
    <cellStyle name="Normal 2 2 16" xfId="77" xr:uid="{00000000-0005-0000-0000-000049000000}"/>
    <cellStyle name="Normal 2 2 17" xfId="78" xr:uid="{00000000-0005-0000-0000-00004A000000}"/>
    <cellStyle name="Normal 2 2 18" xfId="79" xr:uid="{00000000-0005-0000-0000-00004B000000}"/>
    <cellStyle name="Normal 2 2 19" xfId="80" xr:uid="{00000000-0005-0000-0000-00004C000000}"/>
    <cellStyle name="Normal 2 2 2" xfId="70" xr:uid="{00000000-0005-0000-0000-00004D000000}"/>
    <cellStyle name="Normal 2 2 2 10" xfId="82" xr:uid="{00000000-0005-0000-0000-00004E000000}"/>
    <cellStyle name="Normal 2 2 2 11" xfId="83" xr:uid="{00000000-0005-0000-0000-00004F000000}"/>
    <cellStyle name="Normal 2 2 2 12" xfId="84" xr:uid="{00000000-0005-0000-0000-000050000000}"/>
    <cellStyle name="Normal 2 2 2 13" xfId="85" xr:uid="{00000000-0005-0000-0000-000051000000}"/>
    <cellStyle name="Normal 2 2 2 14" xfId="86" xr:uid="{00000000-0005-0000-0000-000052000000}"/>
    <cellStyle name="Normal 2 2 2 15" xfId="87" xr:uid="{00000000-0005-0000-0000-000053000000}"/>
    <cellStyle name="Normal 2 2 2 16" xfId="88" xr:uid="{00000000-0005-0000-0000-000054000000}"/>
    <cellStyle name="Normal 2 2 2 17" xfId="89" xr:uid="{00000000-0005-0000-0000-000055000000}"/>
    <cellStyle name="Normal 2 2 2 18" xfId="90" xr:uid="{00000000-0005-0000-0000-000056000000}"/>
    <cellStyle name="Normal 2 2 2 19" xfId="91" xr:uid="{00000000-0005-0000-0000-000057000000}"/>
    <cellStyle name="Normal 2 2 2 2" xfId="81" xr:uid="{00000000-0005-0000-0000-000058000000}"/>
    <cellStyle name="Normal 2 2 2 2 10" xfId="388" xr:uid="{00000000-0005-0000-0000-000059000000}"/>
    <cellStyle name="Normal 2 2 2 2 11" xfId="407" xr:uid="{00000000-0005-0000-0000-00005A000000}"/>
    <cellStyle name="Normal 2 2 2 2 12" xfId="386" xr:uid="{00000000-0005-0000-0000-00005B000000}"/>
    <cellStyle name="Normal 2 2 2 2 13" xfId="409" xr:uid="{00000000-0005-0000-0000-00005C000000}"/>
    <cellStyle name="Normal 2 2 2 2 14" xfId="384" xr:uid="{00000000-0005-0000-0000-00005D000000}"/>
    <cellStyle name="Normal 2 2 2 2 15" xfId="411" xr:uid="{00000000-0005-0000-0000-00005E000000}"/>
    <cellStyle name="Normal 2 2 2 2 16" xfId="382" xr:uid="{00000000-0005-0000-0000-00005F000000}"/>
    <cellStyle name="Normal 2 2 2 2 17" xfId="413" xr:uid="{00000000-0005-0000-0000-000060000000}"/>
    <cellStyle name="Normal 2 2 2 2 18" xfId="380" xr:uid="{00000000-0005-0000-0000-000061000000}"/>
    <cellStyle name="Normal 2 2 2 2 19" xfId="415" xr:uid="{00000000-0005-0000-0000-000062000000}"/>
    <cellStyle name="Normal 2 2 2 2 2" xfId="92" xr:uid="{00000000-0005-0000-0000-000063000000}"/>
    <cellStyle name="Normal 2 2 2 2 2 10" xfId="389" xr:uid="{00000000-0005-0000-0000-000064000000}"/>
    <cellStyle name="Normal 2 2 2 2 2 11" xfId="406" xr:uid="{00000000-0005-0000-0000-000065000000}"/>
    <cellStyle name="Normal 2 2 2 2 2 12" xfId="387" xr:uid="{00000000-0005-0000-0000-000066000000}"/>
    <cellStyle name="Normal 2 2 2 2 2 13" xfId="408" xr:uid="{00000000-0005-0000-0000-000067000000}"/>
    <cellStyle name="Normal 2 2 2 2 2 14" xfId="385" xr:uid="{00000000-0005-0000-0000-000068000000}"/>
    <cellStyle name="Normal 2 2 2 2 2 15" xfId="410" xr:uid="{00000000-0005-0000-0000-000069000000}"/>
    <cellStyle name="Normal 2 2 2 2 2 16" xfId="383" xr:uid="{00000000-0005-0000-0000-00006A000000}"/>
    <cellStyle name="Normal 2 2 2 2 2 17" xfId="412" xr:uid="{00000000-0005-0000-0000-00006B000000}"/>
    <cellStyle name="Normal 2 2 2 2 2 18" xfId="381" xr:uid="{00000000-0005-0000-0000-00006C000000}"/>
    <cellStyle name="Normal 2 2 2 2 2 19" xfId="414" xr:uid="{00000000-0005-0000-0000-00006D000000}"/>
    <cellStyle name="Normal 2 2 2 2 2 2" xfId="93" xr:uid="{00000000-0005-0000-0000-00006E000000}"/>
    <cellStyle name="Normal 2 2 2 2 2 2 10" xfId="390" xr:uid="{00000000-0005-0000-0000-00006F000000}"/>
    <cellStyle name="Normal 2 2 2 2 2 2 11" xfId="405" xr:uid="{00000000-0005-0000-0000-000070000000}"/>
    <cellStyle name="Normal 2 2 2 2 2 2 12" xfId="391" xr:uid="{00000000-0005-0000-0000-000071000000}"/>
    <cellStyle name="Normal 2 2 2 2 2 2 13" xfId="404" xr:uid="{00000000-0005-0000-0000-000072000000}"/>
    <cellStyle name="Normal 2 2 2 2 2 2 14" xfId="392" xr:uid="{00000000-0005-0000-0000-000073000000}"/>
    <cellStyle name="Normal 2 2 2 2 2 2 15" xfId="403" xr:uid="{00000000-0005-0000-0000-000074000000}"/>
    <cellStyle name="Normal 2 2 2 2 2 2 16" xfId="393" xr:uid="{00000000-0005-0000-0000-000075000000}"/>
    <cellStyle name="Normal 2 2 2 2 2 2 17" xfId="402" xr:uid="{00000000-0005-0000-0000-000076000000}"/>
    <cellStyle name="Normal 2 2 2 2 2 2 18" xfId="394" xr:uid="{00000000-0005-0000-0000-000077000000}"/>
    <cellStyle name="Normal 2 2 2 2 2 2 19" xfId="401" xr:uid="{00000000-0005-0000-0000-000078000000}"/>
    <cellStyle name="Normal 2 2 2 2 2 2 2" xfId="94" xr:uid="{00000000-0005-0000-0000-000079000000}"/>
    <cellStyle name="Normal 2 2 2 2 2 2 20" xfId="395" xr:uid="{00000000-0005-0000-0000-00007A000000}"/>
    <cellStyle name="Normal 2 2 2 2 2 2 21" xfId="400" xr:uid="{00000000-0005-0000-0000-00007B000000}"/>
    <cellStyle name="Normal 2 2 2 2 2 2 22" xfId="396" xr:uid="{00000000-0005-0000-0000-00007C000000}"/>
    <cellStyle name="Normal 2 2 2 2 2 2 23" xfId="399" xr:uid="{00000000-0005-0000-0000-00007D000000}"/>
    <cellStyle name="Normal 2 2 2 2 2 2 24" xfId="397" xr:uid="{00000000-0005-0000-0000-00007E000000}"/>
    <cellStyle name="Normal 2 2 2 2 2 2 25" xfId="398" xr:uid="{00000000-0005-0000-0000-00007F000000}"/>
    <cellStyle name="Normal 2 2 2 2 2 2 3" xfId="320" xr:uid="{00000000-0005-0000-0000-000080000000}"/>
    <cellStyle name="Normal 2 2 2 2 2 2 4" xfId="346" xr:uid="{00000000-0005-0000-0000-000081000000}"/>
    <cellStyle name="Normal 2 2 2 2 2 2 5" xfId="321" xr:uid="{00000000-0005-0000-0000-000082000000}"/>
    <cellStyle name="Normal 2 2 2 2 2 2 6" xfId="350" xr:uid="{00000000-0005-0000-0000-000083000000}"/>
    <cellStyle name="Normal 2 2 2 2 2 2 7" xfId="314" xr:uid="{00000000-0005-0000-0000-000084000000}"/>
    <cellStyle name="Normal 2 2 2 2 2 2 8" xfId="317" xr:uid="{00000000-0005-0000-0000-000085000000}"/>
    <cellStyle name="Normal 2 2 2 2 2 2 9" xfId="353" xr:uid="{00000000-0005-0000-0000-000086000000}"/>
    <cellStyle name="Normal 2 2 2 2 2 20" xfId="379" xr:uid="{00000000-0005-0000-0000-000087000000}"/>
    <cellStyle name="Normal 2 2 2 2 2 21" xfId="416" xr:uid="{00000000-0005-0000-0000-000088000000}"/>
    <cellStyle name="Normal 2 2 2 2 2 22" xfId="376" xr:uid="{00000000-0005-0000-0000-000089000000}"/>
    <cellStyle name="Normal 2 2 2 2 2 23" xfId="419" xr:uid="{00000000-0005-0000-0000-00008A000000}"/>
    <cellStyle name="Normal 2 2 2 2 2 24" xfId="373" xr:uid="{00000000-0005-0000-0000-00008B000000}"/>
    <cellStyle name="Normal 2 2 2 2 2 25" xfId="422" xr:uid="{00000000-0005-0000-0000-00008C000000}"/>
    <cellStyle name="Normal 2 2 2 2 2 3" xfId="319" xr:uid="{00000000-0005-0000-0000-00008D000000}"/>
    <cellStyle name="Normal 2 2 2 2 2 4" xfId="334" xr:uid="{00000000-0005-0000-0000-00008E000000}"/>
    <cellStyle name="Normal 2 2 2 2 2 5" xfId="308" xr:uid="{00000000-0005-0000-0000-00008F000000}"/>
    <cellStyle name="Normal 2 2 2 2 2 6" xfId="333" xr:uid="{00000000-0005-0000-0000-000090000000}"/>
    <cellStyle name="Normal 2 2 2 2 2 7" xfId="324" xr:uid="{00000000-0005-0000-0000-000091000000}"/>
    <cellStyle name="Normal 2 2 2 2 2 8" xfId="331" xr:uid="{00000000-0005-0000-0000-000092000000}"/>
    <cellStyle name="Normal 2 2 2 2 2 9" xfId="337" xr:uid="{00000000-0005-0000-0000-000093000000}"/>
    <cellStyle name="Normal 2 2 2 2 20" xfId="378" xr:uid="{00000000-0005-0000-0000-000094000000}"/>
    <cellStyle name="Normal 2 2 2 2 21" xfId="417" xr:uid="{00000000-0005-0000-0000-000095000000}"/>
    <cellStyle name="Normal 2 2 2 2 22" xfId="375" xr:uid="{00000000-0005-0000-0000-000096000000}"/>
    <cellStyle name="Normal 2 2 2 2 23" xfId="420" xr:uid="{00000000-0005-0000-0000-000097000000}"/>
    <cellStyle name="Normal 2 2 2 2 24" xfId="372" xr:uid="{00000000-0005-0000-0000-000098000000}"/>
    <cellStyle name="Normal 2 2 2 2 25" xfId="423" xr:uid="{00000000-0005-0000-0000-000099000000}"/>
    <cellStyle name="Normal 2 2 2 2 3" xfId="318" xr:uid="{00000000-0005-0000-0000-00009A000000}"/>
    <cellStyle name="Normal 2 2 2 2 4" xfId="335" xr:uid="{00000000-0005-0000-0000-00009B000000}"/>
    <cellStyle name="Normal 2 2 2 2 5" xfId="325" xr:uid="{00000000-0005-0000-0000-00009C000000}"/>
    <cellStyle name="Normal 2 2 2 2 6" xfId="342" xr:uid="{00000000-0005-0000-0000-00009D000000}"/>
    <cellStyle name="Normal 2 2 2 2 7" xfId="315" xr:uid="{00000000-0005-0000-0000-00009E000000}"/>
    <cellStyle name="Normal 2 2 2 2 8" xfId="332" xr:uid="{00000000-0005-0000-0000-00009F000000}"/>
    <cellStyle name="Normal 2 2 2 2 9" xfId="307" xr:uid="{00000000-0005-0000-0000-0000A0000000}"/>
    <cellStyle name="Normal 2 2 2 20" xfId="95" xr:uid="{00000000-0005-0000-0000-0000A1000000}"/>
    <cellStyle name="Normal 2 2 2 21" xfId="96" xr:uid="{00000000-0005-0000-0000-0000A2000000}"/>
    <cellStyle name="Normal 2 2 2 22" xfId="97" xr:uid="{00000000-0005-0000-0000-0000A3000000}"/>
    <cellStyle name="Normal 2 2 2 23" xfId="98" xr:uid="{00000000-0005-0000-0000-0000A4000000}"/>
    <cellStyle name="Normal 2 2 2 24" xfId="99" xr:uid="{00000000-0005-0000-0000-0000A5000000}"/>
    <cellStyle name="Normal 2 2 2 25" xfId="100" xr:uid="{00000000-0005-0000-0000-0000A6000000}"/>
    <cellStyle name="Normal 2 2 2 26" xfId="101" xr:uid="{00000000-0005-0000-0000-0000A7000000}"/>
    <cellStyle name="Normal 2 2 2 27" xfId="102" xr:uid="{00000000-0005-0000-0000-0000A8000000}"/>
    <cellStyle name="Normal 2 2 2 28" xfId="103" xr:uid="{00000000-0005-0000-0000-0000A9000000}"/>
    <cellStyle name="Normal 2 2 2 29" xfId="104" xr:uid="{00000000-0005-0000-0000-0000AA000000}"/>
    <cellStyle name="Normal 2 2 2 3" xfId="105" xr:uid="{00000000-0005-0000-0000-0000AB000000}"/>
    <cellStyle name="Normal 2 2 2 30" xfId="106" xr:uid="{00000000-0005-0000-0000-0000AC000000}"/>
    <cellStyle name="Normal 2 2 2 31" xfId="107" xr:uid="{00000000-0005-0000-0000-0000AD000000}"/>
    <cellStyle name="Normal 2 2 2 32" xfId="108" xr:uid="{00000000-0005-0000-0000-0000AE000000}"/>
    <cellStyle name="Normal 2 2 2 33" xfId="316" xr:uid="{00000000-0005-0000-0000-0000AF000000}"/>
    <cellStyle name="Normal 2 2 2 34" xfId="344" xr:uid="{00000000-0005-0000-0000-0000B0000000}"/>
    <cellStyle name="Normal 2 2 2 35" xfId="312" xr:uid="{00000000-0005-0000-0000-0000B1000000}"/>
    <cellStyle name="Normal 2 2 2 36" xfId="343" xr:uid="{00000000-0005-0000-0000-0000B2000000}"/>
    <cellStyle name="Normal 2 2 2 37" xfId="329" xr:uid="{00000000-0005-0000-0000-0000B3000000}"/>
    <cellStyle name="Normal 2 2 2 38" xfId="351" xr:uid="{00000000-0005-0000-0000-0000B4000000}"/>
    <cellStyle name="Normal 2 2 2 39" xfId="306" xr:uid="{00000000-0005-0000-0000-0000B5000000}"/>
    <cellStyle name="Normal 2 2 2 4" xfId="109" xr:uid="{00000000-0005-0000-0000-0000B6000000}"/>
    <cellStyle name="Normal 2 2 2 40" xfId="377" xr:uid="{00000000-0005-0000-0000-0000B7000000}"/>
    <cellStyle name="Normal 2 2 2 41" xfId="418" xr:uid="{00000000-0005-0000-0000-0000B8000000}"/>
    <cellStyle name="Normal 2 2 2 42" xfId="374" xr:uid="{00000000-0005-0000-0000-0000B9000000}"/>
    <cellStyle name="Normal 2 2 2 43" xfId="421" xr:uid="{00000000-0005-0000-0000-0000BA000000}"/>
    <cellStyle name="Normal 2 2 2 44" xfId="371" xr:uid="{00000000-0005-0000-0000-0000BB000000}"/>
    <cellStyle name="Normal 2 2 2 45" xfId="424" xr:uid="{00000000-0005-0000-0000-0000BC000000}"/>
    <cellStyle name="Normal 2 2 2 46" xfId="370" xr:uid="{00000000-0005-0000-0000-0000BD000000}"/>
    <cellStyle name="Normal 2 2 2 47" xfId="425" xr:uid="{00000000-0005-0000-0000-0000BE000000}"/>
    <cellStyle name="Normal 2 2 2 48" xfId="368" xr:uid="{00000000-0005-0000-0000-0000BF000000}"/>
    <cellStyle name="Normal 2 2 2 49" xfId="427" xr:uid="{00000000-0005-0000-0000-0000C0000000}"/>
    <cellStyle name="Normal 2 2 2 5" xfId="110" xr:uid="{00000000-0005-0000-0000-0000C1000000}"/>
    <cellStyle name="Normal 2 2 2 50" xfId="366" xr:uid="{00000000-0005-0000-0000-0000C2000000}"/>
    <cellStyle name="Normal 2 2 2 51" xfId="429" xr:uid="{00000000-0005-0000-0000-0000C3000000}"/>
    <cellStyle name="Normal 2 2 2 52" xfId="364" xr:uid="{00000000-0005-0000-0000-0000C4000000}"/>
    <cellStyle name="Normal 2 2 2 53" xfId="431" xr:uid="{00000000-0005-0000-0000-0000C5000000}"/>
    <cellStyle name="Normal 2 2 2 54" xfId="362" xr:uid="{00000000-0005-0000-0000-0000C6000000}"/>
    <cellStyle name="Normal 2 2 2 55" xfId="433" xr:uid="{00000000-0005-0000-0000-0000C7000000}"/>
    <cellStyle name="Normal 2 2 2 6" xfId="111" xr:uid="{00000000-0005-0000-0000-0000C8000000}"/>
    <cellStyle name="Normal 2 2 2 7" xfId="112" xr:uid="{00000000-0005-0000-0000-0000C9000000}"/>
    <cellStyle name="Normal 2 2 2 8" xfId="113" xr:uid="{00000000-0005-0000-0000-0000CA000000}"/>
    <cellStyle name="Normal 2 2 2 9" xfId="114" xr:uid="{00000000-0005-0000-0000-0000CB000000}"/>
    <cellStyle name="Normal 2 2 20" xfId="115" xr:uid="{00000000-0005-0000-0000-0000CC000000}"/>
    <cellStyle name="Normal 2 2 21" xfId="116" xr:uid="{00000000-0005-0000-0000-0000CD000000}"/>
    <cellStyle name="Normal 2 2 22" xfId="117" xr:uid="{00000000-0005-0000-0000-0000CE000000}"/>
    <cellStyle name="Normal 2 2 23" xfId="118" xr:uid="{00000000-0005-0000-0000-0000CF000000}"/>
    <cellStyle name="Normal 2 2 24" xfId="119" xr:uid="{00000000-0005-0000-0000-0000D0000000}"/>
    <cellStyle name="Normal 2 2 25" xfId="120" xr:uid="{00000000-0005-0000-0000-0000D1000000}"/>
    <cellStyle name="Normal 2 2 26" xfId="121" xr:uid="{00000000-0005-0000-0000-0000D2000000}"/>
    <cellStyle name="Normal 2 2 27" xfId="122" xr:uid="{00000000-0005-0000-0000-0000D3000000}"/>
    <cellStyle name="Normal 2 2 28" xfId="123" xr:uid="{00000000-0005-0000-0000-0000D4000000}"/>
    <cellStyle name="Normal 2 2 29" xfId="124" xr:uid="{00000000-0005-0000-0000-0000D5000000}"/>
    <cellStyle name="Normal 2 2 3" xfId="125" xr:uid="{00000000-0005-0000-0000-0000D6000000}"/>
    <cellStyle name="Normal 2 2 30" xfId="126" xr:uid="{00000000-0005-0000-0000-0000D7000000}"/>
    <cellStyle name="Normal 2 2 31" xfId="127" xr:uid="{00000000-0005-0000-0000-0000D8000000}"/>
    <cellStyle name="Normal 2 2 32" xfId="128" xr:uid="{00000000-0005-0000-0000-0000D9000000}"/>
    <cellStyle name="Normal 2 2 33" xfId="313" xr:uid="{00000000-0005-0000-0000-0000DA000000}"/>
    <cellStyle name="Normal 2 2 34" xfId="345" xr:uid="{00000000-0005-0000-0000-0000DB000000}"/>
    <cellStyle name="Normal 2 2 35" xfId="311" xr:uid="{00000000-0005-0000-0000-0000DC000000}"/>
    <cellStyle name="Normal 2 2 36" xfId="348" xr:uid="{00000000-0005-0000-0000-0000DD000000}"/>
    <cellStyle name="Normal 2 2 37" xfId="328" xr:uid="{00000000-0005-0000-0000-0000DE000000}"/>
    <cellStyle name="Normal 2 2 38" xfId="336" xr:uid="{00000000-0005-0000-0000-0000DF000000}"/>
    <cellStyle name="Normal 2 2 39" xfId="327" xr:uid="{00000000-0005-0000-0000-0000E0000000}"/>
    <cellStyle name="Normal 2 2 4" xfId="129" xr:uid="{00000000-0005-0000-0000-0000E1000000}"/>
    <cellStyle name="Normal 2 2 40" xfId="369" xr:uid="{00000000-0005-0000-0000-0000E2000000}"/>
    <cellStyle name="Normal 2 2 41" xfId="426" xr:uid="{00000000-0005-0000-0000-0000E3000000}"/>
    <cellStyle name="Normal 2 2 42" xfId="367" xr:uid="{00000000-0005-0000-0000-0000E4000000}"/>
    <cellStyle name="Normal 2 2 43" xfId="428" xr:uid="{00000000-0005-0000-0000-0000E5000000}"/>
    <cellStyle name="Normal 2 2 44" xfId="365" xr:uid="{00000000-0005-0000-0000-0000E6000000}"/>
    <cellStyle name="Normal 2 2 45" xfId="430" xr:uid="{00000000-0005-0000-0000-0000E7000000}"/>
    <cellStyle name="Normal 2 2 46" xfId="363" xr:uid="{00000000-0005-0000-0000-0000E8000000}"/>
    <cellStyle name="Normal 2 2 47" xfId="432" xr:uid="{00000000-0005-0000-0000-0000E9000000}"/>
    <cellStyle name="Normal 2 2 48" xfId="361" xr:uid="{00000000-0005-0000-0000-0000EA000000}"/>
    <cellStyle name="Normal 2 2 49" xfId="434" xr:uid="{00000000-0005-0000-0000-0000EB000000}"/>
    <cellStyle name="Normal 2 2 5" xfId="130" xr:uid="{00000000-0005-0000-0000-0000EC000000}"/>
    <cellStyle name="Normal 2 2 50" xfId="360" xr:uid="{00000000-0005-0000-0000-0000ED000000}"/>
    <cellStyle name="Normal 2 2 51" xfId="435" xr:uid="{00000000-0005-0000-0000-0000EE000000}"/>
    <cellStyle name="Normal 2 2 52" xfId="359" xr:uid="{00000000-0005-0000-0000-0000EF000000}"/>
    <cellStyle name="Normal 2 2 53" xfId="436" xr:uid="{00000000-0005-0000-0000-0000F0000000}"/>
    <cellStyle name="Normal 2 2 54" xfId="358" xr:uid="{00000000-0005-0000-0000-0000F1000000}"/>
    <cellStyle name="Normal 2 2 55" xfId="437" xr:uid="{00000000-0005-0000-0000-0000F2000000}"/>
    <cellStyle name="Normal 2 2 6" xfId="131" xr:uid="{00000000-0005-0000-0000-0000F3000000}"/>
    <cellStyle name="Normal 2 2 7" xfId="132" xr:uid="{00000000-0005-0000-0000-0000F4000000}"/>
    <cellStyle name="Normal 2 2 8" xfId="133" xr:uid="{00000000-0005-0000-0000-0000F5000000}"/>
    <cellStyle name="Normal 2 2 9" xfId="134" xr:uid="{00000000-0005-0000-0000-0000F6000000}"/>
    <cellStyle name="Normal 2 20" xfId="135" xr:uid="{00000000-0005-0000-0000-0000F7000000}"/>
    <cellStyle name="Normal 2 21" xfId="136" xr:uid="{00000000-0005-0000-0000-0000F8000000}"/>
    <cellStyle name="Normal 2 22" xfId="137" xr:uid="{00000000-0005-0000-0000-0000F9000000}"/>
    <cellStyle name="Normal 2 23" xfId="138" xr:uid="{00000000-0005-0000-0000-0000FA000000}"/>
    <cellStyle name="Normal 2 24" xfId="139" xr:uid="{00000000-0005-0000-0000-0000FB000000}"/>
    <cellStyle name="Normal 2 25" xfId="140" xr:uid="{00000000-0005-0000-0000-0000FC000000}"/>
    <cellStyle name="Normal 2 26" xfId="141" xr:uid="{00000000-0005-0000-0000-0000FD000000}"/>
    <cellStyle name="Normal 2 27" xfId="142" xr:uid="{00000000-0005-0000-0000-0000FE000000}"/>
    <cellStyle name="Normal 2 28" xfId="143" xr:uid="{00000000-0005-0000-0000-0000FF000000}"/>
    <cellStyle name="Normal 2 29" xfId="144" xr:uid="{00000000-0005-0000-0000-000000010000}"/>
    <cellStyle name="Normal 2 3" xfId="45" xr:uid="{00000000-0005-0000-0000-000001010000}"/>
    <cellStyle name="Normal 2 3 10" xfId="251" xr:uid="{00000000-0005-0000-0000-000002010000}"/>
    <cellStyle name="Normal 2 3 2" xfId="145" xr:uid="{00000000-0005-0000-0000-000003010000}"/>
    <cellStyle name="Normal 2 3 3" xfId="146" xr:uid="{00000000-0005-0000-0000-000004010000}"/>
    <cellStyle name="Normal 2 3 4" xfId="147" xr:uid="{00000000-0005-0000-0000-000005010000}"/>
    <cellStyle name="Normal 2 3 5" xfId="148" xr:uid="{00000000-0005-0000-0000-000006010000}"/>
    <cellStyle name="Normal 2 3 6" xfId="149" xr:uid="{00000000-0005-0000-0000-000007010000}"/>
    <cellStyle name="Normal 2 3 7" xfId="150" xr:uid="{00000000-0005-0000-0000-000008010000}"/>
    <cellStyle name="Normal 2 3 8" xfId="250" xr:uid="{00000000-0005-0000-0000-000009010000}"/>
    <cellStyle name="Normal 2 3 9" xfId="249" xr:uid="{00000000-0005-0000-0000-00000A010000}"/>
    <cellStyle name="Normal 2 30" xfId="151" xr:uid="{00000000-0005-0000-0000-00000B010000}"/>
    <cellStyle name="Normal 2 31" xfId="152" xr:uid="{00000000-0005-0000-0000-00000C010000}"/>
    <cellStyle name="Normal 2 32" xfId="153" xr:uid="{00000000-0005-0000-0000-00000D010000}"/>
    <cellStyle name="Normal 2 33" xfId="154" xr:uid="{00000000-0005-0000-0000-00000E010000}"/>
    <cellStyle name="Normal 2 33 2" xfId="155" xr:uid="{00000000-0005-0000-0000-00000F010000}"/>
    <cellStyle name="Normal 2 33 3" xfId="252" xr:uid="{00000000-0005-0000-0000-000010010000}"/>
    <cellStyle name="Normal 2 33 4" xfId="248" xr:uid="{00000000-0005-0000-0000-000011010000}"/>
    <cellStyle name="Normal 2 33 5" xfId="254" xr:uid="{00000000-0005-0000-0000-000012010000}"/>
    <cellStyle name="Normal 2 34" xfId="310" xr:uid="{00000000-0005-0000-0000-000013010000}"/>
    <cellStyle name="Normal 2 35" xfId="347" xr:uid="{00000000-0005-0000-0000-000014010000}"/>
    <cellStyle name="Normal 2 36" xfId="323" xr:uid="{00000000-0005-0000-0000-000015010000}"/>
    <cellStyle name="Normal 2 37" xfId="349" xr:uid="{00000000-0005-0000-0000-000016010000}"/>
    <cellStyle name="Normal 2 38" xfId="309" xr:uid="{00000000-0005-0000-0000-000017010000}"/>
    <cellStyle name="Normal 2 39" xfId="354" xr:uid="{00000000-0005-0000-0000-000018010000}"/>
    <cellStyle name="Normal 2 4" xfId="59" xr:uid="{00000000-0005-0000-0000-000019010000}"/>
    <cellStyle name="Normal 2 4 2" xfId="156" xr:uid="{00000000-0005-0000-0000-00001A010000}"/>
    <cellStyle name="Normal 2 4 3" xfId="157" xr:uid="{00000000-0005-0000-0000-00001B010000}"/>
    <cellStyle name="Normal 2 4 4" xfId="253" xr:uid="{00000000-0005-0000-0000-00001C010000}"/>
    <cellStyle name="Normal 2 4 5" xfId="247" xr:uid="{00000000-0005-0000-0000-00001D010000}"/>
    <cellStyle name="Normal 2 4 6" xfId="255" xr:uid="{00000000-0005-0000-0000-00001E010000}"/>
    <cellStyle name="Normal 2 40" xfId="340" xr:uid="{00000000-0005-0000-0000-00001F010000}"/>
    <cellStyle name="Normal 2 5" xfId="158" xr:uid="{00000000-0005-0000-0000-000020010000}"/>
    <cellStyle name="Normal 2 6" xfId="159" xr:uid="{00000000-0005-0000-0000-000021010000}"/>
    <cellStyle name="Normal 2 7" xfId="160" xr:uid="{00000000-0005-0000-0000-000022010000}"/>
    <cellStyle name="Normal 2 8" xfId="161" xr:uid="{00000000-0005-0000-0000-000023010000}"/>
    <cellStyle name="Normal 2 9" xfId="162" xr:uid="{00000000-0005-0000-0000-000024010000}"/>
    <cellStyle name="Normal 20" xfId="163" xr:uid="{00000000-0005-0000-0000-000025010000}"/>
    <cellStyle name="Normal 21" xfId="164" xr:uid="{00000000-0005-0000-0000-000026010000}"/>
    <cellStyle name="Normal 22" xfId="165" xr:uid="{00000000-0005-0000-0000-000027010000}"/>
    <cellStyle name="Normal 23" xfId="166" xr:uid="{00000000-0005-0000-0000-000028010000}"/>
    <cellStyle name="Normal 24" xfId="167" xr:uid="{00000000-0005-0000-0000-000029010000}"/>
    <cellStyle name="Normal 25" xfId="168" xr:uid="{00000000-0005-0000-0000-00002A010000}"/>
    <cellStyle name="Normal 26" xfId="169" xr:uid="{00000000-0005-0000-0000-00002B010000}"/>
    <cellStyle name="Normal 27" xfId="170" xr:uid="{00000000-0005-0000-0000-00002C010000}"/>
    <cellStyle name="Normal 28" xfId="171" xr:uid="{00000000-0005-0000-0000-00002D010000}"/>
    <cellStyle name="Normal 28 10" xfId="257" xr:uid="{00000000-0005-0000-0000-00002E010000}"/>
    <cellStyle name="Normal 28 2" xfId="172" xr:uid="{00000000-0005-0000-0000-00002F010000}"/>
    <cellStyle name="Normal 28 3" xfId="173" xr:uid="{00000000-0005-0000-0000-000030010000}"/>
    <cellStyle name="Normal 28 4" xfId="174" xr:uid="{00000000-0005-0000-0000-000031010000}"/>
    <cellStyle name="Normal 28 5" xfId="175" xr:uid="{00000000-0005-0000-0000-000032010000}"/>
    <cellStyle name="Normal 28 6" xfId="176" xr:uid="{00000000-0005-0000-0000-000033010000}"/>
    <cellStyle name="Normal 28 7" xfId="177" xr:uid="{00000000-0005-0000-0000-000034010000}"/>
    <cellStyle name="Normal 28 8" xfId="256" xr:uid="{00000000-0005-0000-0000-000035010000}"/>
    <cellStyle name="Normal 28 9" xfId="246" xr:uid="{00000000-0005-0000-0000-000036010000}"/>
    <cellStyle name="Normal 29" xfId="178" xr:uid="{00000000-0005-0000-0000-000037010000}"/>
    <cellStyle name="Normal 29 2" xfId="179" xr:uid="{00000000-0005-0000-0000-000038010000}"/>
    <cellStyle name="Normal 29 2 2" xfId="180" xr:uid="{00000000-0005-0000-0000-000039010000}"/>
    <cellStyle name="Normal 29 2 3" xfId="259" xr:uid="{00000000-0005-0000-0000-00003A010000}"/>
    <cellStyle name="Normal 29 2 4" xfId="244" xr:uid="{00000000-0005-0000-0000-00003B010000}"/>
    <cellStyle name="Normal 29 2 5" xfId="265" xr:uid="{00000000-0005-0000-0000-00003C010000}"/>
    <cellStyle name="Normal 29 3" xfId="258" xr:uid="{00000000-0005-0000-0000-00003D010000}"/>
    <cellStyle name="Normal 29 4" xfId="245" xr:uid="{00000000-0005-0000-0000-00003E010000}"/>
    <cellStyle name="Normal 29 5" xfId="263" xr:uid="{00000000-0005-0000-0000-00003F010000}"/>
    <cellStyle name="Normal 3" xfId="356" xr:uid="{00000000-0005-0000-0000-000040010000}"/>
    <cellStyle name="Normal 3 2" xfId="181" xr:uid="{00000000-0005-0000-0000-000041010000}"/>
    <cellStyle name="Normal 3 3" xfId="330" xr:uid="{00000000-0005-0000-0000-000042010000}"/>
    <cellStyle name="Normal 3 4" xfId="326" xr:uid="{00000000-0005-0000-0000-000043010000}"/>
    <cellStyle name="Normal 3 5" xfId="341" xr:uid="{00000000-0005-0000-0000-000044010000}"/>
    <cellStyle name="Normal 3 6" xfId="338" xr:uid="{00000000-0005-0000-0000-000045010000}"/>
    <cellStyle name="Normal 3 7" xfId="339" xr:uid="{00000000-0005-0000-0000-000046010000}"/>
    <cellStyle name="Normal 3 8" xfId="352" xr:uid="{00000000-0005-0000-0000-000047010000}"/>
    <cellStyle name="Normal 3 9" xfId="322" xr:uid="{00000000-0005-0000-0000-000048010000}"/>
    <cellStyle name="Normal 30" xfId="182" xr:uid="{00000000-0005-0000-0000-000049010000}"/>
    <cellStyle name="Normal 30 2" xfId="260" xr:uid="{00000000-0005-0000-0000-00004A010000}"/>
    <cellStyle name="Normal 30 3" xfId="243" xr:uid="{00000000-0005-0000-0000-00004B010000}"/>
    <cellStyle name="Normal 30 4" xfId="269" xr:uid="{00000000-0005-0000-0000-00004C010000}"/>
    <cellStyle name="Normal 31" xfId="183" xr:uid="{00000000-0005-0000-0000-00004D010000}"/>
    <cellStyle name="Normal 31 2" xfId="184" xr:uid="{00000000-0005-0000-0000-00004E010000}"/>
    <cellStyle name="Normal 31 2 2" xfId="185" xr:uid="{00000000-0005-0000-0000-00004F010000}"/>
    <cellStyle name="Normal 31 2 3" xfId="262" xr:uid="{00000000-0005-0000-0000-000050010000}"/>
    <cellStyle name="Normal 31 2 4" xfId="241" xr:uid="{00000000-0005-0000-0000-000051010000}"/>
    <cellStyle name="Normal 31 2 5" xfId="273" xr:uid="{00000000-0005-0000-0000-000052010000}"/>
    <cellStyle name="Normal 31 3" xfId="261" xr:uid="{00000000-0005-0000-0000-000053010000}"/>
    <cellStyle name="Normal 31 4" xfId="242" xr:uid="{00000000-0005-0000-0000-000054010000}"/>
    <cellStyle name="Normal 31 5" xfId="271" xr:uid="{00000000-0005-0000-0000-000055010000}"/>
    <cellStyle name="Normal 32" xfId="186" xr:uid="{00000000-0005-0000-0000-000056010000}"/>
    <cellStyle name="Normal 33" xfId="187" xr:uid="{00000000-0005-0000-0000-000057010000}"/>
    <cellStyle name="Normal 33 2" xfId="188" xr:uid="{00000000-0005-0000-0000-000058010000}"/>
    <cellStyle name="Normal 33 3" xfId="264" xr:uid="{00000000-0005-0000-0000-000059010000}"/>
    <cellStyle name="Normal 33 4" xfId="240" xr:uid="{00000000-0005-0000-0000-00005A010000}"/>
    <cellStyle name="Normal 33 5" xfId="277" xr:uid="{00000000-0005-0000-0000-00005B010000}"/>
    <cellStyle name="Normal 34" xfId="230" xr:uid="{00000000-0005-0000-0000-00005C010000}"/>
    <cellStyle name="Normal 34 2" xfId="292" xr:uid="{00000000-0005-0000-0000-00005D010000}"/>
    <cellStyle name="Normal 34 3" xfId="299" xr:uid="{00000000-0005-0000-0000-00005E010000}"/>
    <cellStyle name="Normal 34 4" xfId="305" xr:uid="{00000000-0005-0000-0000-00005F010000}"/>
    <cellStyle name="Normal 35" xfId="189" xr:uid="{00000000-0005-0000-0000-000060010000}"/>
    <cellStyle name="Normal 35 2" xfId="190" xr:uid="{00000000-0005-0000-0000-000061010000}"/>
    <cellStyle name="Normal 35 3" xfId="266" xr:uid="{00000000-0005-0000-0000-000062010000}"/>
    <cellStyle name="Normal 35 4" xfId="239" xr:uid="{00000000-0005-0000-0000-000063010000}"/>
    <cellStyle name="Normal 35 5" xfId="279" xr:uid="{00000000-0005-0000-0000-000064010000}"/>
    <cellStyle name="Normal 37" xfId="191" xr:uid="{00000000-0005-0000-0000-000065010000}"/>
    <cellStyle name="Normal 37 2" xfId="192" xr:uid="{00000000-0005-0000-0000-000066010000}"/>
    <cellStyle name="Normal 37 3" xfId="267" xr:uid="{00000000-0005-0000-0000-000067010000}"/>
    <cellStyle name="Normal 37 4" xfId="238" xr:uid="{00000000-0005-0000-0000-000068010000}"/>
    <cellStyle name="Normal 37 5" xfId="282" xr:uid="{00000000-0005-0000-0000-000069010000}"/>
    <cellStyle name="Normal 39" xfId="193" xr:uid="{00000000-0005-0000-0000-00006A010000}"/>
    <cellStyle name="Normal 39 2" xfId="194" xr:uid="{00000000-0005-0000-0000-00006B010000}"/>
    <cellStyle name="Normal 39 3" xfId="268" xr:uid="{00000000-0005-0000-0000-00006C010000}"/>
    <cellStyle name="Normal 39 4" xfId="237" xr:uid="{00000000-0005-0000-0000-00006D010000}"/>
    <cellStyle name="Normal 39 5" xfId="284" xr:uid="{00000000-0005-0000-0000-00006E010000}"/>
    <cellStyle name="Normal 4" xfId="195" xr:uid="{00000000-0005-0000-0000-00006F010000}"/>
    <cellStyle name="Normal 41" xfId="196" xr:uid="{00000000-0005-0000-0000-000070010000}"/>
    <cellStyle name="Normal 41 2" xfId="197" xr:uid="{00000000-0005-0000-0000-000071010000}"/>
    <cellStyle name="Normal 41 3" xfId="270" xr:uid="{00000000-0005-0000-0000-000072010000}"/>
    <cellStyle name="Normal 41 4" xfId="236" xr:uid="{00000000-0005-0000-0000-000073010000}"/>
    <cellStyle name="Normal 41 5" xfId="286" xr:uid="{00000000-0005-0000-0000-000074010000}"/>
    <cellStyle name="Normal 43" xfId="198" xr:uid="{00000000-0005-0000-0000-000075010000}"/>
    <cellStyle name="Normal 43 2" xfId="199" xr:uid="{00000000-0005-0000-0000-000076010000}"/>
    <cellStyle name="Normal 43 3" xfId="272" xr:uid="{00000000-0005-0000-0000-000077010000}"/>
    <cellStyle name="Normal 43 4" xfId="235" xr:uid="{00000000-0005-0000-0000-000078010000}"/>
    <cellStyle name="Normal 43 5" xfId="287" xr:uid="{00000000-0005-0000-0000-000079010000}"/>
    <cellStyle name="Normal 45" xfId="200" xr:uid="{00000000-0005-0000-0000-00007A010000}"/>
    <cellStyle name="Normal 45 2" xfId="201" xr:uid="{00000000-0005-0000-0000-00007B010000}"/>
    <cellStyle name="Normal 45 3" xfId="274" xr:uid="{00000000-0005-0000-0000-00007C010000}"/>
    <cellStyle name="Normal 45 4" xfId="234" xr:uid="{00000000-0005-0000-0000-00007D010000}"/>
    <cellStyle name="Normal 45 5" xfId="288" xr:uid="{00000000-0005-0000-0000-00007E010000}"/>
    <cellStyle name="Normal 47" xfId="202" xr:uid="{00000000-0005-0000-0000-00007F010000}"/>
    <cellStyle name="Normal 47 2" xfId="203" xr:uid="{00000000-0005-0000-0000-000080010000}"/>
    <cellStyle name="Normal 47 3" xfId="275" xr:uid="{00000000-0005-0000-0000-000081010000}"/>
    <cellStyle name="Normal 47 4" xfId="231" xr:uid="{00000000-0005-0000-0000-000082010000}"/>
    <cellStyle name="Normal 47 5" xfId="291" xr:uid="{00000000-0005-0000-0000-000083010000}"/>
    <cellStyle name="Normal 49" xfId="204" xr:uid="{00000000-0005-0000-0000-000084010000}"/>
    <cellStyle name="Normal 49 2" xfId="205" xr:uid="{00000000-0005-0000-0000-000085010000}"/>
    <cellStyle name="Normal 49 3" xfId="276" xr:uid="{00000000-0005-0000-0000-000086010000}"/>
    <cellStyle name="Normal 49 4" xfId="233" xr:uid="{00000000-0005-0000-0000-000087010000}"/>
    <cellStyle name="Normal 49 5" xfId="289" xr:uid="{00000000-0005-0000-0000-000088010000}"/>
    <cellStyle name="Normal 5" xfId="206" xr:uid="{00000000-0005-0000-0000-000089010000}"/>
    <cellStyle name="Normal 51" xfId="207" xr:uid="{00000000-0005-0000-0000-00008A010000}"/>
    <cellStyle name="Normal 51 2" xfId="208" xr:uid="{00000000-0005-0000-0000-00008B010000}"/>
    <cellStyle name="Normal 51 3" xfId="278" xr:uid="{00000000-0005-0000-0000-00008C010000}"/>
    <cellStyle name="Normal 51 4" xfId="293" xr:uid="{00000000-0005-0000-0000-00008D010000}"/>
    <cellStyle name="Normal 51 5" xfId="300" xr:uid="{00000000-0005-0000-0000-00008E010000}"/>
    <cellStyle name="Normal 53" xfId="209" xr:uid="{00000000-0005-0000-0000-00008F010000}"/>
    <cellStyle name="Normal 53 2" xfId="210" xr:uid="{00000000-0005-0000-0000-000090010000}"/>
    <cellStyle name="Normal 53 3" xfId="280" xr:uid="{00000000-0005-0000-0000-000091010000}"/>
    <cellStyle name="Normal 53 4" xfId="294" xr:uid="{00000000-0005-0000-0000-000092010000}"/>
    <cellStyle name="Normal 53 5" xfId="301" xr:uid="{00000000-0005-0000-0000-000093010000}"/>
    <cellStyle name="Normal 55" xfId="211" xr:uid="{00000000-0005-0000-0000-000094010000}"/>
    <cellStyle name="Normal 55 2" xfId="212" xr:uid="{00000000-0005-0000-0000-000095010000}"/>
    <cellStyle name="Normal 55 3" xfId="281" xr:uid="{00000000-0005-0000-0000-000096010000}"/>
    <cellStyle name="Normal 55 4" xfId="295" xr:uid="{00000000-0005-0000-0000-000097010000}"/>
    <cellStyle name="Normal 55 5" xfId="302" xr:uid="{00000000-0005-0000-0000-000098010000}"/>
    <cellStyle name="Normal 57" xfId="213" xr:uid="{00000000-0005-0000-0000-000099010000}"/>
    <cellStyle name="Normal 57 2" xfId="214" xr:uid="{00000000-0005-0000-0000-00009A010000}"/>
    <cellStyle name="Normal 57 3" xfId="283" xr:uid="{00000000-0005-0000-0000-00009B010000}"/>
    <cellStyle name="Normal 57 4" xfId="296" xr:uid="{00000000-0005-0000-0000-00009C010000}"/>
    <cellStyle name="Normal 57 5" xfId="303" xr:uid="{00000000-0005-0000-0000-00009D010000}"/>
    <cellStyle name="Normal 6" xfId="215" xr:uid="{00000000-0005-0000-0000-00009E010000}"/>
    <cellStyle name="Normal 6 2" xfId="216" xr:uid="{00000000-0005-0000-0000-00009F010000}"/>
    <cellStyle name="Normal 6 2 2" xfId="217" xr:uid="{00000000-0005-0000-0000-0000A0010000}"/>
    <cellStyle name="Normal 6 2 3" xfId="285" xr:uid="{00000000-0005-0000-0000-0000A1010000}"/>
    <cellStyle name="Normal 6 2 4" xfId="297" xr:uid="{00000000-0005-0000-0000-0000A2010000}"/>
    <cellStyle name="Normal 6 2 5" xfId="304" xr:uid="{00000000-0005-0000-0000-0000A3010000}"/>
    <cellStyle name="Normal 7" xfId="218" xr:uid="{00000000-0005-0000-0000-0000A4010000}"/>
    <cellStyle name="Normal 8" xfId="219" xr:uid="{00000000-0005-0000-0000-0000A5010000}"/>
    <cellStyle name="Normal 9" xfId="220" xr:uid="{00000000-0005-0000-0000-0000A6010000}"/>
    <cellStyle name="Normal_Totales censales 071006" xfId="357" xr:uid="{00000000-0005-0000-0000-0000AA010000}"/>
    <cellStyle name="Notas" xfId="15" builtinId="10" customBuiltin="1"/>
    <cellStyle name="Porcentaje" xfId="438" builtinId="5"/>
    <cellStyle name="Porcentual 2" xfId="221" xr:uid="{00000000-0005-0000-0000-0000AD010000}"/>
    <cellStyle name="Porcentual 2 2" xfId="222" xr:uid="{00000000-0005-0000-0000-0000AE010000}"/>
    <cellStyle name="Porcentual 2 2 2" xfId="223" xr:uid="{00000000-0005-0000-0000-0000AF010000}"/>
    <cellStyle name="Porcentual 2 2 2 2" xfId="224" xr:uid="{00000000-0005-0000-0000-0000B0010000}"/>
    <cellStyle name="Porcentual 2 2 2 2 2" xfId="225" xr:uid="{00000000-0005-0000-0000-0000B1010000}"/>
    <cellStyle name="Porcentual 2 2 2 2 2 2" xfId="226" xr:uid="{00000000-0005-0000-0000-0000B2010000}"/>
    <cellStyle name="Porcentual 2 2 2 3" xfId="227" xr:uid="{00000000-0005-0000-0000-0000B3010000}"/>
    <cellStyle name="Porcentual 2 2 3" xfId="228" xr:uid="{00000000-0005-0000-0000-0000B4010000}"/>
    <cellStyle name="Porcentual 2 3" xfId="229" xr:uid="{00000000-0005-0000-0000-0000B501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1" defaultTableStyle="TableStyleMedium9" defaultPivotStyle="PivotStyleLight16">
    <tableStyle name="Invisible" pivot="0" table="0" count="0" xr9:uid="{1C466E1C-B78D-404C-A29B-DC8C7F60E272}"/>
  </tableStyles>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50801</xdr:colOff>
      <xdr:row>0</xdr:row>
      <xdr:rowOff>38101</xdr:rowOff>
    </xdr:from>
    <xdr:to>
      <xdr:col>1</xdr:col>
      <xdr:colOff>431801</xdr:colOff>
      <xdr:row>5</xdr:row>
      <xdr:rowOff>225881</xdr:rowOff>
    </xdr:to>
    <xdr:pic>
      <xdr:nvPicPr>
        <xdr:cNvPr id="2" name="Picture 1" descr="logo_habitat_bn chiqui">
          <a:extLst>
            <a:ext uri="{FF2B5EF4-FFF2-40B4-BE49-F238E27FC236}">
              <a16:creationId xmlns:a16="http://schemas.microsoft.com/office/drawing/2014/main" id="{0ED32E7C-98E0-0546-91A1-4C0B4661E3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801" y="38101"/>
          <a:ext cx="1257300" cy="13688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0</xdr:row>
      <xdr:rowOff>142875</xdr:rowOff>
    </xdr:to>
    <xdr:pic>
      <xdr:nvPicPr>
        <xdr:cNvPr id="2" name="Picture 1" hidden="1">
          <a:extLst>
            <a:ext uri="{FF2B5EF4-FFF2-40B4-BE49-F238E27FC236}">
              <a16:creationId xmlns:a16="http://schemas.microsoft.com/office/drawing/2014/main" id="{00000000-0008-0000-0200-00000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0" y="0"/>
          <a:ext cx="190500" cy="142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0</xdr:row>
      <xdr:rowOff>142875</xdr:rowOff>
    </xdr:to>
    <xdr:pic>
      <xdr:nvPicPr>
        <xdr:cNvPr id="2" name="Picture 1" hidden="1">
          <a:extLst>
            <a:ext uri="{FF2B5EF4-FFF2-40B4-BE49-F238E27FC236}">
              <a16:creationId xmlns:a16="http://schemas.microsoft.com/office/drawing/2014/main" id="{00000000-0008-0000-0300-00000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0" y="0"/>
          <a:ext cx="190500" cy="142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0</xdr:row>
      <xdr:rowOff>142875</xdr:rowOff>
    </xdr:to>
    <xdr:pic>
      <xdr:nvPicPr>
        <xdr:cNvPr id="2" name="Picture 1" hidden="1">
          <a:extLst>
            <a:ext uri="{FF2B5EF4-FFF2-40B4-BE49-F238E27FC236}">
              <a16:creationId xmlns:a16="http://schemas.microsoft.com/office/drawing/2014/main" id="{00000000-0008-0000-0400-00000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0" y="0"/>
          <a:ext cx="190500" cy="142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0</xdr:row>
      <xdr:rowOff>142875</xdr:rowOff>
    </xdr:to>
    <xdr:pic>
      <xdr:nvPicPr>
        <xdr:cNvPr id="2" name="Picture 1" hidden="1">
          <a:extLst>
            <a:ext uri="{FF2B5EF4-FFF2-40B4-BE49-F238E27FC236}">
              <a16:creationId xmlns:a16="http://schemas.microsoft.com/office/drawing/2014/main" id="{00000000-0008-0000-0500-00000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0" y="0"/>
          <a:ext cx="190500" cy="142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22212-1B6A-4934-8515-C876E0611F12}">
  <dimension ref="A1:B43"/>
  <sheetViews>
    <sheetView topLeftCell="A14" zoomScale="85" zoomScaleNormal="85" workbookViewId="0">
      <selection activeCell="C19" sqref="C19"/>
    </sheetView>
  </sheetViews>
  <sheetFormatPr baseColWidth="10" defaultColWidth="10.6640625" defaultRowHeight="11.65" x14ac:dyDescent="0.35"/>
  <cols>
    <col min="1" max="1" width="42.796875" style="69" customWidth="1"/>
    <col min="2" max="2" width="108.33203125" style="69" customWidth="1"/>
    <col min="3" max="16384" width="10.6640625" style="69"/>
  </cols>
  <sheetData>
    <row r="1" spans="1:2" x14ac:dyDescent="0.35">
      <c r="A1" s="110"/>
      <c r="B1" s="68" t="s">
        <v>105</v>
      </c>
    </row>
    <row r="2" spans="1:2" ht="14.25" customHeight="1" x14ac:dyDescent="0.35">
      <c r="A2" s="111"/>
      <c r="B2" s="70" t="s">
        <v>106</v>
      </c>
    </row>
    <row r="3" spans="1:2" ht="14.25" customHeight="1" x14ac:dyDescent="0.35">
      <c r="A3" s="111"/>
      <c r="B3" s="70" t="s">
        <v>107</v>
      </c>
    </row>
    <row r="4" spans="1:2" ht="14.25" customHeight="1" x14ac:dyDescent="0.35">
      <c r="A4" s="111"/>
      <c r="B4" s="71"/>
    </row>
    <row r="5" spans="1:2" ht="14.25" customHeight="1" x14ac:dyDescent="0.35">
      <c r="A5" s="111"/>
      <c r="B5" s="70" t="s">
        <v>108</v>
      </c>
    </row>
    <row r="6" spans="1:2" ht="14.25" customHeight="1" x14ac:dyDescent="0.35">
      <c r="A6" s="111"/>
      <c r="B6" s="72" t="s">
        <v>109</v>
      </c>
    </row>
    <row r="7" spans="1:2" ht="14.25" customHeight="1" x14ac:dyDescent="0.35">
      <c r="A7" s="111"/>
      <c r="B7" s="70">
        <v>2021</v>
      </c>
    </row>
    <row r="8" spans="1:2" ht="14.75" customHeight="1" thickBot="1" x14ac:dyDescent="0.4">
      <c r="A8" s="111"/>
      <c r="B8" s="71"/>
    </row>
    <row r="9" spans="1:2" x14ac:dyDescent="0.35">
      <c r="A9" s="73" t="s">
        <v>110</v>
      </c>
      <c r="B9" s="74" t="s">
        <v>111</v>
      </c>
    </row>
    <row r="10" spans="1:2" x14ac:dyDescent="0.35">
      <c r="A10" s="75" t="s">
        <v>112</v>
      </c>
      <c r="B10" s="76" t="s">
        <v>153</v>
      </c>
    </row>
    <row r="11" spans="1:2" x14ac:dyDescent="0.35">
      <c r="A11" s="77" t="s">
        <v>113</v>
      </c>
      <c r="B11" s="76" t="s">
        <v>114</v>
      </c>
    </row>
    <row r="12" spans="1:2" x14ac:dyDescent="0.35">
      <c r="A12" s="75" t="s">
        <v>115</v>
      </c>
      <c r="B12" s="76" t="s">
        <v>116</v>
      </c>
    </row>
    <row r="13" spans="1:2" x14ac:dyDescent="0.35">
      <c r="A13" s="75" t="s">
        <v>117</v>
      </c>
      <c r="B13" s="76" t="s">
        <v>118</v>
      </c>
    </row>
    <row r="14" spans="1:2" ht="23.25" x14ac:dyDescent="0.35">
      <c r="A14" s="75" t="s">
        <v>119</v>
      </c>
      <c r="B14" s="76" t="s">
        <v>143</v>
      </c>
    </row>
    <row r="15" spans="1:2" x14ac:dyDescent="0.35">
      <c r="A15" s="75" t="s">
        <v>120</v>
      </c>
      <c r="B15" s="76" t="s">
        <v>154</v>
      </c>
    </row>
    <row r="16" spans="1:2" x14ac:dyDescent="0.35">
      <c r="A16" s="109" t="s">
        <v>121</v>
      </c>
      <c r="B16" s="76" t="s">
        <v>156</v>
      </c>
    </row>
    <row r="17" spans="1:2" x14ac:dyDescent="0.35">
      <c r="A17" s="109"/>
      <c r="B17" s="76" t="s">
        <v>155</v>
      </c>
    </row>
    <row r="18" spans="1:2" ht="23.25" x14ac:dyDescent="0.35">
      <c r="A18" s="109" t="s">
        <v>122</v>
      </c>
      <c r="B18" s="76" t="s">
        <v>173</v>
      </c>
    </row>
    <row r="19" spans="1:2" ht="116.25" x14ac:dyDescent="0.35">
      <c r="A19" s="109"/>
      <c r="B19" s="76" t="s">
        <v>174</v>
      </c>
    </row>
    <row r="20" spans="1:2" ht="23.25" x14ac:dyDescent="0.35">
      <c r="A20" s="109"/>
      <c r="B20" s="76" t="s">
        <v>175</v>
      </c>
    </row>
    <row r="21" spans="1:2" x14ac:dyDescent="0.35">
      <c r="A21" s="109"/>
      <c r="B21" s="76" t="s">
        <v>176</v>
      </c>
    </row>
    <row r="22" spans="1:2" x14ac:dyDescent="0.35">
      <c r="A22" s="109" t="s">
        <v>123</v>
      </c>
      <c r="B22" s="78" t="s">
        <v>124</v>
      </c>
    </row>
    <row r="23" spans="1:2" x14ac:dyDescent="0.35">
      <c r="A23" s="109"/>
      <c r="B23" s="76" t="s">
        <v>144</v>
      </c>
    </row>
    <row r="24" spans="1:2" x14ac:dyDescent="0.35">
      <c r="A24" s="109"/>
      <c r="B24" s="76" t="s">
        <v>145</v>
      </c>
    </row>
    <row r="25" spans="1:2" x14ac:dyDescent="0.35">
      <c r="A25" s="109"/>
      <c r="B25" s="78" t="s">
        <v>125</v>
      </c>
    </row>
    <row r="26" spans="1:2" x14ac:dyDescent="0.35">
      <c r="A26" s="109"/>
      <c r="B26" s="76" t="s">
        <v>126</v>
      </c>
    </row>
    <row r="27" spans="1:2" x14ac:dyDescent="0.35">
      <c r="A27" s="109"/>
      <c r="B27" s="76" t="s">
        <v>157</v>
      </c>
    </row>
    <row r="28" spans="1:2" x14ac:dyDescent="0.35">
      <c r="A28" s="109"/>
      <c r="B28" s="78" t="s">
        <v>127</v>
      </c>
    </row>
    <row r="29" spans="1:2" x14ac:dyDescent="0.35">
      <c r="A29" s="109"/>
      <c r="B29" s="76" t="s">
        <v>146</v>
      </c>
    </row>
    <row r="30" spans="1:2" x14ac:dyDescent="0.35">
      <c r="A30" s="109"/>
      <c r="B30" s="76" t="s">
        <v>147</v>
      </c>
    </row>
    <row r="31" spans="1:2" x14ac:dyDescent="0.35">
      <c r="A31" s="75" t="s">
        <v>128</v>
      </c>
      <c r="B31" s="76" t="s">
        <v>148</v>
      </c>
    </row>
    <row r="32" spans="1:2" x14ac:dyDescent="0.35">
      <c r="A32" s="75" t="s">
        <v>129</v>
      </c>
      <c r="B32" s="76" t="s">
        <v>158</v>
      </c>
    </row>
    <row r="33" spans="1:2" x14ac:dyDescent="0.35">
      <c r="A33" s="75" t="s">
        <v>130</v>
      </c>
      <c r="B33" s="76" t="s">
        <v>149</v>
      </c>
    </row>
    <row r="34" spans="1:2" x14ac:dyDescent="0.35">
      <c r="A34" s="75" t="s">
        <v>131</v>
      </c>
      <c r="B34" s="76" t="s">
        <v>150</v>
      </c>
    </row>
    <row r="35" spans="1:2" x14ac:dyDescent="0.35">
      <c r="A35" s="75" t="s">
        <v>132</v>
      </c>
      <c r="B35" s="76" t="s">
        <v>151</v>
      </c>
    </row>
    <row r="36" spans="1:2" x14ac:dyDescent="0.35">
      <c r="A36" s="75" t="s">
        <v>133</v>
      </c>
      <c r="B36" s="76" t="s">
        <v>11</v>
      </c>
    </row>
    <row r="37" spans="1:2" x14ac:dyDescent="0.35">
      <c r="A37" s="75" t="s">
        <v>134</v>
      </c>
      <c r="B37" s="76" t="s">
        <v>11</v>
      </c>
    </row>
    <row r="38" spans="1:2" x14ac:dyDescent="0.35">
      <c r="A38" s="75" t="s">
        <v>135</v>
      </c>
      <c r="B38" s="76" t="s">
        <v>152</v>
      </c>
    </row>
    <row r="39" spans="1:2" x14ac:dyDescent="0.35">
      <c r="A39" s="75" t="s">
        <v>136</v>
      </c>
      <c r="B39" s="76" t="s">
        <v>11</v>
      </c>
    </row>
    <row r="40" spans="1:2" x14ac:dyDescent="0.35">
      <c r="A40" s="75" t="s">
        <v>137</v>
      </c>
      <c r="B40" s="76" t="s">
        <v>138</v>
      </c>
    </row>
    <row r="41" spans="1:2" x14ac:dyDescent="0.35">
      <c r="A41" s="75" t="s">
        <v>139</v>
      </c>
      <c r="B41" s="76" t="s">
        <v>140</v>
      </c>
    </row>
    <row r="42" spans="1:2" x14ac:dyDescent="0.35">
      <c r="A42" s="75" t="s">
        <v>141</v>
      </c>
      <c r="B42" s="76" t="s">
        <v>142</v>
      </c>
    </row>
    <row r="43" spans="1:2" ht="23.65" thickBot="1" x14ac:dyDescent="0.4">
      <c r="A43" s="79" t="s">
        <v>170</v>
      </c>
      <c r="B43" s="80" t="s">
        <v>171</v>
      </c>
    </row>
  </sheetData>
  <mergeCells count="4">
    <mergeCell ref="A16:A17"/>
    <mergeCell ref="A18:A21"/>
    <mergeCell ref="A22:A30"/>
    <mergeCell ref="A1:A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6"/>
  <sheetViews>
    <sheetView workbookViewId="0">
      <selection activeCell="R5" sqref="R5:S5"/>
    </sheetView>
  </sheetViews>
  <sheetFormatPr baseColWidth="10" defaultColWidth="11.33203125" defaultRowHeight="13.9" x14ac:dyDescent="0.4"/>
  <cols>
    <col min="1" max="1" width="16.6640625" style="9" customWidth="1"/>
    <col min="2" max="3" width="8" style="9" customWidth="1"/>
    <col min="4" max="5" width="10.33203125" style="9" customWidth="1"/>
    <col min="6" max="6" width="11.6640625" style="9" customWidth="1"/>
    <col min="7" max="7" width="12.33203125" style="9" customWidth="1"/>
    <col min="8" max="8" width="6.33203125" style="9" customWidth="1"/>
    <col min="9" max="9" width="15.33203125" style="9" customWidth="1"/>
    <col min="10" max="11" width="8" style="9" customWidth="1"/>
    <col min="12" max="12" width="12.1328125" style="9" bestFit="1" customWidth="1"/>
    <col min="13" max="13" width="12.33203125" style="9" bestFit="1" customWidth="1"/>
    <col min="14" max="14" width="11.6640625" style="9" bestFit="1" customWidth="1"/>
    <col min="15" max="15" width="12" style="9" bestFit="1" customWidth="1"/>
    <col min="16" max="16" width="6.33203125" style="9" customWidth="1"/>
    <col min="17" max="17" width="15" style="9" bestFit="1" customWidth="1"/>
    <col min="18" max="19" width="8" style="9" customWidth="1"/>
    <col min="20" max="20" width="12.1328125" style="9" bestFit="1" customWidth="1"/>
    <col min="21" max="21" width="11.33203125" style="9" bestFit="1" customWidth="1"/>
    <col min="22" max="22" width="11.6640625" style="9" bestFit="1" customWidth="1"/>
    <col min="23" max="23" width="12" style="9" bestFit="1" customWidth="1"/>
    <col min="24" max="16384" width="11.33203125" style="9"/>
  </cols>
  <sheetData>
    <row r="1" spans="1:23" x14ac:dyDescent="0.4">
      <c r="A1" s="11" t="s">
        <v>69</v>
      </c>
    </row>
    <row r="2" spans="1:23" x14ac:dyDescent="0.4">
      <c r="A2" s="12" t="s">
        <v>76</v>
      </c>
    </row>
    <row r="3" spans="1:23" x14ac:dyDescent="0.4">
      <c r="A3" s="12"/>
      <c r="B3" s="10"/>
      <c r="C3" s="10"/>
      <c r="D3" s="10"/>
      <c r="E3" s="10"/>
      <c r="F3" s="10"/>
      <c r="G3" s="10"/>
      <c r="H3" s="10"/>
      <c r="I3" s="10"/>
      <c r="J3" s="10"/>
      <c r="K3" s="10"/>
      <c r="L3" s="10"/>
      <c r="M3" s="10"/>
      <c r="N3" s="10"/>
      <c r="O3" s="10"/>
      <c r="P3" s="10"/>
      <c r="Q3" s="10"/>
      <c r="R3" s="10"/>
      <c r="S3" s="10"/>
      <c r="T3" s="10"/>
      <c r="U3" s="10"/>
      <c r="V3" s="10"/>
      <c r="W3" s="10"/>
    </row>
    <row r="4" spans="1:23" s="8" customFormat="1" ht="15" customHeight="1" x14ac:dyDescent="0.35">
      <c r="A4" s="121" t="s">
        <v>11</v>
      </c>
      <c r="B4" s="121"/>
      <c r="C4" s="121"/>
      <c r="D4" s="121"/>
      <c r="E4" s="121"/>
      <c r="F4" s="121"/>
      <c r="G4" s="121"/>
      <c r="H4" s="13"/>
      <c r="I4" s="121" t="s">
        <v>5</v>
      </c>
      <c r="J4" s="121"/>
      <c r="K4" s="121"/>
      <c r="L4" s="121"/>
      <c r="M4" s="121"/>
      <c r="N4" s="121"/>
      <c r="O4" s="121"/>
      <c r="P4" s="13"/>
      <c r="Q4" s="122" t="s">
        <v>60</v>
      </c>
      <c r="R4" s="123"/>
      <c r="S4" s="123"/>
      <c r="T4" s="123"/>
      <c r="U4" s="123"/>
      <c r="V4" s="123"/>
      <c r="W4" s="124"/>
    </row>
    <row r="5" spans="1:23" ht="19.5" customHeight="1" x14ac:dyDescent="0.4">
      <c r="A5" s="14" t="s">
        <v>12</v>
      </c>
      <c r="B5" s="15">
        <v>2015</v>
      </c>
      <c r="C5" s="15">
        <v>2016</v>
      </c>
      <c r="D5" s="15" t="s">
        <v>72</v>
      </c>
      <c r="E5" s="15" t="s">
        <v>73</v>
      </c>
      <c r="F5" s="15" t="s">
        <v>74</v>
      </c>
      <c r="G5" s="15" t="s">
        <v>75</v>
      </c>
      <c r="H5" s="16"/>
      <c r="I5" s="14" t="s">
        <v>12</v>
      </c>
      <c r="J5" s="15">
        <v>2015</v>
      </c>
      <c r="K5" s="15">
        <v>2016</v>
      </c>
      <c r="L5" s="15" t="s">
        <v>72</v>
      </c>
      <c r="M5" s="15" t="s">
        <v>73</v>
      </c>
      <c r="N5" s="15" t="s">
        <v>74</v>
      </c>
      <c r="O5" s="15" t="s">
        <v>75</v>
      </c>
      <c r="P5" s="16"/>
      <c r="Q5" s="14" t="s">
        <v>12</v>
      </c>
      <c r="R5" s="15">
        <v>2015</v>
      </c>
      <c r="S5" s="15">
        <v>2016</v>
      </c>
      <c r="T5" s="15" t="s">
        <v>72</v>
      </c>
      <c r="U5" s="15" t="s">
        <v>73</v>
      </c>
      <c r="V5" s="15" t="s">
        <v>74</v>
      </c>
      <c r="W5" s="15" t="s">
        <v>75</v>
      </c>
    </row>
    <row r="6" spans="1:23" s="8" customFormat="1" ht="19.5" customHeight="1" x14ac:dyDescent="0.35">
      <c r="A6" s="17" t="s">
        <v>61</v>
      </c>
      <c r="B6" s="18">
        <v>6413</v>
      </c>
      <c r="C6" s="18">
        <v>6647</v>
      </c>
      <c r="D6" s="19">
        <v>234</v>
      </c>
      <c r="E6" s="20">
        <v>3.6488382972087834</v>
      </c>
      <c r="F6" s="20">
        <v>3.6488382972087834</v>
      </c>
      <c r="G6" s="3">
        <v>1</v>
      </c>
      <c r="H6" s="1"/>
      <c r="I6" s="17" t="s">
        <v>61</v>
      </c>
      <c r="J6" s="18">
        <v>8705</v>
      </c>
      <c r="K6" s="18">
        <v>6647</v>
      </c>
      <c r="L6" s="19">
        <v>-2058</v>
      </c>
      <c r="M6" s="20">
        <v>-23.641585295807005</v>
      </c>
      <c r="N6" s="20">
        <v>-23.641585295807005</v>
      </c>
      <c r="O6" s="3">
        <v>1</v>
      </c>
      <c r="P6" s="1"/>
      <c r="Q6" s="17" t="s">
        <v>61</v>
      </c>
      <c r="R6" s="18">
        <v>31821</v>
      </c>
      <c r="S6" s="18">
        <v>26307</v>
      </c>
      <c r="T6" s="19">
        <v>-5514</v>
      </c>
      <c r="U6" s="20">
        <v>-17.328179504101058</v>
      </c>
      <c r="V6" s="20">
        <v>-17.328179504101058</v>
      </c>
      <c r="W6" s="3">
        <v>1</v>
      </c>
    </row>
    <row r="7" spans="1:23" x14ac:dyDescent="0.4">
      <c r="A7" s="21" t="s">
        <v>13</v>
      </c>
      <c r="B7" s="22">
        <v>96</v>
      </c>
      <c r="C7" s="22">
        <v>407</v>
      </c>
      <c r="D7" s="23">
        <v>311</v>
      </c>
      <c r="E7" s="24">
        <v>323.95833333333331</v>
      </c>
      <c r="F7" s="4">
        <v>4.8495244035552636</v>
      </c>
      <c r="G7" s="5">
        <v>6.1230630359560702E-2</v>
      </c>
      <c r="H7" s="2"/>
      <c r="I7" s="21" t="s">
        <v>13</v>
      </c>
      <c r="J7" s="22">
        <v>57</v>
      </c>
      <c r="K7" s="22">
        <v>407</v>
      </c>
      <c r="L7" s="23">
        <v>350</v>
      </c>
      <c r="M7" s="24">
        <v>614.0350877192983</v>
      </c>
      <c r="N7" s="4">
        <v>4.0206777713957491</v>
      </c>
      <c r="O7" s="5">
        <v>6.1230630359560702E-2</v>
      </c>
      <c r="P7" s="2"/>
      <c r="Q7" s="21" t="s">
        <v>13</v>
      </c>
      <c r="R7" s="22">
        <v>733</v>
      </c>
      <c r="S7" s="22">
        <v>874</v>
      </c>
      <c r="T7" s="23">
        <v>141</v>
      </c>
      <c r="U7" s="24">
        <v>19.236016371077767</v>
      </c>
      <c r="V7" s="4">
        <v>0.44310361082304117</v>
      </c>
      <c r="W7" s="5">
        <v>3.3223096514235752E-2</v>
      </c>
    </row>
    <row r="8" spans="1:23" x14ac:dyDescent="0.4">
      <c r="A8" s="21" t="s">
        <v>14</v>
      </c>
      <c r="B8" s="22">
        <v>0</v>
      </c>
      <c r="C8" s="22">
        <v>0</v>
      </c>
      <c r="D8" s="23">
        <v>0</v>
      </c>
      <c r="E8" s="24" t="e">
        <v>#DIV/0!</v>
      </c>
      <c r="F8" s="4">
        <v>0</v>
      </c>
      <c r="G8" s="5">
        <v>0</v>
      </c>
      <c r="H8" s="2"/>
      <c r="I8" s="21" t="s">
        <v>14</v>
      </c>
      <c r="J8" s="22">
        <v>1</v>
      </c>
      <c r="K8" s="22">
        <v>0</v>
      </c>
      <c r="L8" s="23">
        <v>-1</v>
      </c>
      <c r="M8" s="24">
        <v>-100</v>
      </c>
      <c r="N8" s="4">
        <v>-1.1487650775416426E-2</v>
      </c>
      <c r="O8" s="5">
        <v>0</v>
      </c>
      <c r="P8" s="2"/>
      <c r="Q8" s="21" t="s">
        <v>14</v>
      </c>
      <c r="R8" s="22">
        <v>31</v>
      </c>
      <c r="S8" s="22">
        <v>6</v>
      </c>
      <c r="T8" s="23">
        <v>-25</v>
      </c>
      <c r="U8" s="24">
        <v>-80.645161290322577</v>
      </c>
      <c r="V8" s="4">
        <v>-7.8564470004085313E-2</v>
      </c>
      <c r="W8" s="5">
        <v>2.2807617744326604E-4</v>
      </c>
    </row>
    <row r="9" spans="1:23" x14ac:dyDescent="0.4">
      <c r="A9" s="21" t="s">
        <v>15</v>
      </c>
      <c r="B9" s="22">
        <v>8</v>
      </c>
      <c r="C9" s="22">
        <v>0</v>
      </c>
      <c r="D9" s="23">
        <v>-8</v>
      </c>
      <c r="E9" s="24">
        <v>-100</v>
      </c>
      <c r="F9" s="4">
        <v>-0.12474660845158235</v>
      </c>
      <c r="G9" s="5">
        <v>0</v>
      </c>
      <c r="H9" s="2"/>
      <c r="I9" s="21" t="s">
        <v>15</v>
      </c>
      <c r="J9" s="22">
        <v>14</v>
      </c>
      <c r="K9" s="22">
        <v>0</v>
      </c>
      <c r="L9" s="23">
        <v>-14</v>
      </c>
      <c r="M9" s="24">
        <v>-100</v>
      </c>
      <c r="N9" s="4">
        <v>-0.16082711085582996</v>
      </c>
      <c r="O9" s="5">
        <v>0</v>
      </c>
      <c r="P9" s="2"/>
      <c r="Q9" s="21" t="s">
        <v>15</v>
      </c>
      <c r="R9" s="22">
        <v>91</v>
      </c>
      <c r="S9" s="22">
        <v>44</v>
      </c>
      <c r="T9" s="23">
        <v>-47</v>
      </c>
      <c r="U9" s="24">
        <v>-51.64835164835165</v>
      </c>
      <c r="V9" s="4">
        <v>-0.14770120360768041</v>
      </c>
      <c r="W9" s="5">
        <v>1.6725586345839511E-3</v>
      </c>
    </row>
    <row r="10" spans="1:23" x14ac:dyDescent="0.4">
      <c r="A10" s="21" t="s">
        <v>16</v>
      </c>
      <c r="B10" s="22">
        <v>0</v>
      </c>
      <c r="C10" s="22">
        <v>0</v>
      </c>
      <c r="D10" s="23">
        <v>0</v>
      </c>
      <c r="E10" s="24" t="e">
        <v>#DIV/0!</v>
      </c>
      <c r="F10" s="4">
        <v>0</v>
      </c>
      <c r="G10" s="5">
        <v>0</v>
      </c>
      <c r="H10" s="2"/>
      <c r="I10" s="21" t="s">
        <v>16</v>
      </c>
      <c r="J10" s="22">
        <v>0</v>
      </c>
      <c r="K10" s="22">
        <v>0</v>
      </c>
      <c r="L10" s="23">
        <v>0</v>
      </c>
      <c r="M10" s="24" t="e">
        <v>#DIV/0!</v>
      </c>
      <c r="N10" s="4">
        <v>0</v>
      </c>
      <c r="O10" s="5">
        <v>0</v>
      </c>
      <c r="P10" s="2"/>
      <c r="Q10" s="21" t="s">
        <v>16</v>
      </c>
      <c r="R10" s="22">
        <v>149</v>
      </c>
      <c r="S10" s="22">
        <v>1</v>
      </c>
      <c r="T10" s="23">
        <v>-148</v>
      </c>
      <c r="U10" s="24">
        <v>-99.328859060402678</v>
      </c>
      <c r="V10" s="4">
        <v>-0.4651016624241851</v>
      </c>
      <c r="W10" s="5">
        <v>3.8012696240544345E-5</v>
      </c>
    </row>
    <row r="11" spans="1:23" x14ac:dyDescent="0.4">
      <c r="A11" s="21" t="s">
        <v>17</v>
      </c>
      <c r="B11" s="22">
        <v>0</v>
      </c>
      <c r="C11" s="22">
        <v>0</v>
      </c>
      <c r="D11" s="23">
        <v>0</v>
      </c>
      <c r="E11" s="24" t="e">
        <v>#DIV/0!</v>
      </c>
      <c r="F11" s="4">
        <v>0</v>
      </c>
      <c r="G11" s="5">
        <v>0</v>
      </c>
      <c r="H11" s="2"/>
      <c r="I11" s="21" t="s">
        <v>17</v>
      </c>
      <c r="J11" s="22">
        <v>0</v>
      </c>
      <c r="K11" s="22">
        <v>0</v>
      </c>
      <c r="L11" s="23">
        <v>0</v>
      </c>
      <c r="M11" s="24" t="e">
        <v>#DIV/0!</v>
      </c>
      <c r="N11" s="4">
        <v>0</v>
      </c>
      <c r="O11" s="5">
        <v>0</v>
      </c>
      <c r="P11" s="2"/>
      <c r="Q11" s="21" t="s">
        <v>17</v>
      </c>
      <c r="R11" s="22">
        <v>7</v>
      </c>
      <c r="S11" s="22">
        <v>0</v>
      </c>
      <c r="T11" s="23">
        <v>-7</v>
      </c>
      <c r="U11" s="24">
        <v>-100</v>
      </c>
      <c r="V11" s="4">
        <v>-2.1998051601143893E-2</v>
      </c>
      <c r="W11" s="5">
        <v>0</v>
      </c>
    </row>
    <row r="12" spans="1:23" x14ac:dyDescent="0.4">
      <c r="A12" s="21" t="s">
        <v>18</v>
      </c>
      <c r="B12" s="22">
        <v>0</v>
      </c>
      <c r="C12" s="22">
        <v>0</v>
      </c>
      <c r="D12" s="23">
        <v>0</v>
      </c>
      <c r="E12" s="24" t="e">
        <v>#DIV/0!</v>
      </c>
      <c r="F12" s="4">
        <v>0</v>
      </c>
      <c r="G12" s="5">
        <v>0</v>
      </c>
      <c r="H12" s="2"/>
      <c r="I12" s="21" t="s">
        <v>18</v>
      </c>
      <c r="J12" s="22">
        <v>160</v>
      </c>
      <c r="K12" s="22">
        <v>0</v>
      </c>
      <c r="L12" s="23">
        <v>-160</v>
      </c>
      <c r="M12" s="24">
        <v>-100</v>
      </c>
      <c r="N12" s="4">
        <v>-1.8380241240666282</v>
      </c>
      <c r="O12" s="5">
        <v>0</v>
      </c>
      <c r="P12" s="2"/>
      <c r="Q12" s="21" t="s">
        <v>18</v>
      </c>
      <c r="R12" s="22">
        <v>160</v>
      </c>
      <c r="S12" s="22">
        <v>0</v>
      </c>
      <c r="T12" s="23">
        <v>-160</v>
      </c>
      <c r="U12" s="24">
        <v>-100</v>
      </c>
      <c r="V12" s="4">
        <v>-0.50281260802614602</v>
      </c>
      <c r="W12" s="5">
        <v>0</v>
      </c>
    </row>
    <row r="13" spans="1:23" x14ac:dyDescent="0.4">
      <c r="A13" s="21" t="s">
        <v>19</v>
      </c>
      <c r="B13" s="22">
        <v>0</v>
      </c>
      <c r="C13" s="22">
        <v>0</v>
      </c>
      <c r="D13" s="23">
        <v>0</v>
      </c>
      <c r="E13" s="24" t="e">
        <v>#DIV/0!</v>
      </c>
      <c r="F13" s="4">
        <v>0</v>
      </c>
      <c r="G13" s="5">
        <v>0</v>
      </c>
      <c r="H13" s="2"/>
      <c r="I13" s="21" t="s">
        <v>19</v>
      </c>
      <c r="J13" s="22">
        <v>2</v>
      </c>
      <c r="K13" s="22">
        <v>0</v>
      </c>
      <c r="L13" s="23">
        <v>-2</v>
      </c>
      <c r="M13" s="24">
        <v>-100</v>
      </c>
      <c r="N13" s="4">
        <v>-2.2975301550832852E-2</v>
      </c>
      <c r="O13" s="5">
        <v>0</v>
      </c>
      <c r="P13" s="2"/>
      <c r="Q13" s="21" t="s">
        <v>19</v>
      </c>
      <c r="R13" s="22">
        <v>5</v>
      </c>
      <c r="S13" s="22">
        <v>0</v>
      </c>
      <c r="T13" s="23">
        <v>-5</v>
      </c>
      <c r="U13" s="24">
        <v>-100</v>
      </c>
      <c r="V13" s="4">
        <v>-1.5712894000817063E-2</v>
      </c>
      <c r="W13" s="5">
        <v>0</v>
      </c>
    </row>
    <row r="14" spans="1:23" x14ac:dyDescent="0.4">
      <c r="A14" s="21" t="s">
        <v>20</v>
      </c>
      <c r="B14" s="22">
        <v>0</v>
      </c>
      <c r="C14" s="22">
        <v>0</v>
      </c>
      <c r="D14" s="23">
        <v>0</v>
      </c>
      <c r="E14" s="24" t="e">
        <v>#DIV/0!</v>
      </c>
      <c r="F14" s="4">
        <v>0</v>
      </c>
      <c r="G14" s="5">
        <v>0</v>
      </c>
      <c r="H14" s="2"/>
      <c r="I14" s="21" t="s">
        <v>20</v>
      </c>
      <c r="J14" s="22">
        <v>0</v>
      </c>
      <c r="K14" s="22">
        <v>0</v>
      </c>
      <c r="L14" s="23">
        <v>0</v>
      </c>
      <c r="M14" s="24" t="e">
        <v>#DIV/0!</v>
      </c>
      <c r="N14" s="4">
        <v>0</v>
      </c>
      <c r="O14" s="5">
        <v>0</v>
      </c>
      <c r="P14" s="2"/>
      <c r="Q14" s="21" t="s">
        <v>20</v>
      </c>
      <c r="R14" s="22">
        <v>68</v>
      </c>
      <c r="S14" s="22">
        <v>0</v>
      </c>
      <c r="T14" s="23">
        <v>-68</v>
      </c>
      <c r="U14" s="24">
        <v>-100</v>
      </c>
      <c r="V14" s="4">
        <v>-0.21369535841111209</v>
      </c>
      <c r="W14" s="5">
        <v>0</v>
      </c>
    </row>
    <row r="15" spans="1:23" x14ac:dyDescent="0.4">
      <c r="A15" s="21" t="s">
        <v>62</v>
      </c>
      <c r="B15" s="22">
        <v>0</v>
      </c>
      <c r="C15" s="22">
        <v>0</v>
      </c>
      <c r="D15" s="23">
        <v>0</v>
      </c>
      <c r="E15" s="24" t="e">
        <v>#DIV/0!</v>
      </c>
      <c r="F15" s="4">
        <v>0</v>
      </c>
      <c r="G15" s="5">
        <v>0</v>
      </c>
      <c r="H15" s="2"/>
      <c r="I15" s="21" t="s">
        <v>62</v>
      </c>
      <c r="J15" s="22">
        <v>0</v>
      </c>
      <c r="K15" s="22">
        <v>0</v>
      </c>
      <c r="L15" s="23">
        <v>0</v>
      </c>
      <c r="M15" s="24" t="e">
        <v>#DIV/0!</v>
      </c>
      <c r="N15" s="4">
        <v>0</v>
      </c>
      <c r="O15" s="5">
        <v>0</v>
      </c>
      <c r="P15" s="2"/>
      <c r="Q15" s="21" t="s">
        <v>62</v>
      </c>
      <c r="R15" s="22">
        <v>160</v>
      </c>
      <c r="S15" s="22">
        <v>0</v>
      </c>
      <c r="T15" s="23">
        <v>-160</v>
      </c>
      <c r="U15" s="24">
        <v>-100</v>
      </c>
      <c r="V15" s="4">
        <v>-0.50281260802614602</v>
      </c>
      <c r="W15" s="5">
        <v>0</v>
      </c>
    </row>
    <row r="16" spans="1:23" x14ac:dyDescent="0.4">
      <c r="A16" s="21" t="s">
        <v>21</v>
      </c>
      <c r="B16" s="22">
        <v>0</v>
      </c>
      <c r="C16" s="22">
        <v>0</v>
      </c>
      <c r="D16" s="23">
        <v>0</v>
      </c>
      <c r="E16" s="24" t="e">
        <v>#DIV/0!</v>
      </c>
      <c r="F16" s="4">
        <v>0</v>
      </c>
      <c r="G16" s="5">
        <v>0</v>
      </c>
      <c r="H16" s="2"/>
      <c r="I16" s="21" t="s">
        <v>21</v>
      </c>
      <c r="J16" s="22">
        <v>171</v>
      </c>
      <c r="K16" s="22">
        <v>0</v>
      </c>
      <c r="L16" s="23">
        <v>-171</v>
      </c>
      <c r="M16" s="24">
        <v>-100</v>
      </c>
      <c r="N16" s="4">
        <v>-1.9643882825962089</v>
      </c>
      <c r="O16" s="5">
        <v>0</v>
      </c>
      <c r="P16" s="2"/>
      <c r="Q16" s="21" t="s">
        <v>21</v>
      </c>
      <c r="R16" s="22">
        <v>171</v>
      </c>
      <c r="S16" s="22">
        <v>121</v>
      </c>
      <c r="T16" s="23">
        <v>-50</v>
      </c>
      <c r="U16" s="24">
        <v>-29.239766081871338</v>
      </c>
      <c r="V16" s="4">
        <v>-0.15712894000817063</v>
      </c>
      <c r="W16" s="5">
        <v>4.5995362451058657E-3</v>
      </c>
    </row>
    <row r="17" spans="1:23" x14ac:dyDescent="0.4">
      <c r="A17" s="21" t="s">
        <v>22</v>
      </c>
      <c r="B17" s="22">
        <v>0</v>
      </c>
      <c r="C17" s="22">
        <v>0</v>
      </c>
      <c r="D17" s="23">
        <v>0</v>
      </c>
      <c r="E17" s="24" t="e">
        <v>#DIV/0!</v>
      </c>
      <c r="F17" s="4">
        <v>0</v>
      </c>
      <c r="G17" s="5">
        <v>0</v>
      </c>
      <c r="H17" s="2"/>
      <c r="I17" s="21" t="s">
        <v>22</v>
      </c>
      <c r="J17" s="22">
        <v>0</v>
      </c>
      <c r="K17" s="22">
        <v>0</v>
      </c>
      <c r="L17" s="23">
        <v>0</v>
      </c>
      <c r="M17" s="24" t="e">
        <v>#DIV/0!</v>
      </c>
      <c r="N17" s="4">
        <v>0</v>
      </c>
      <c r="O17" s="5">
        <v>0</v>
      </c>
      <c r="P17" s="2"/>
      <c r="Q17" s="21" t="s">
        <v>22</v>
      </c>
      <c r="R17" s="22">
        <v>0</v>
      </c>
      <c r="S17" s="22">
        <v>0</v>
      </c>
      <c r="T17" s="23">
        <v>0</v>
      </c>
      <c r="U17" s="24" t="e">
        <v>#DIV/0!</v>
      </c>
      <c r="V17" s="4">
        <v>0</v>
      </c>
      <c r="W17" s="5">
        <v>0</v>
      </c>
    </row>
    <row r="18" spans="1:23" x14ac:dyDescent="0.4">
      <c r="A18" s="21" t="s">
        <v>23</v>
      </c>
      <c r="B18" s="22">
        <v>413</v>
      </c>
      <c r="C18" s="22">
        <v>518</v>
      </c>
      <c r="D18" s="23">
        <v>105</v>
      </c>
      <c r="E18" s="24">
        <v>25.423728813559322</v>
      </c>
      <c r="F18" s="4">
        <v>1.6372992359270182</v>
      </c>
      <c r="G18" s="5">
        <v>7.7929893184895446E-2</v>
      </c>
      <c r="H18" s="2"/>
      <c r="I18" s="21" t="s">
        <v>23</v>
      </c>
      <c r="J18" s="22">
        <v>1090</v>
      </c>
      <c r="K18" s="22">
        <v>518</v>
      </c>
      <c r="L18" s="23">
        <v>-572</v>
      </c>
      <c r="M18" s="24">
        <v>-52.477064220183486</v>
      </c>
      <c r="N18" s="4">
        <v>-6.5709362435381955</v>
      </c>
      <c r="O18" s="5">
        <v>7.7929893184895446E-2</v>
      </c>
      <c r="P18" s="2"/>
      <c r="Q18" s="21" t="s">
        <v>23</v>
      </c>
      <c r="R18" s="22">
        <v>1930</v>
      </c>
      <c r="S18" s="22">
        <v>2176</v>
      </c>
      <c r="T18" s="23">
        <v>246</v>
      </c>
      <c r="U18" s="24">
        <v>12.746113989637294</v>
      </c>
      <c r="V18" s="4">
        <v>0.77307438484019952</v>
      </c>
      <c r="W18" s="5">
        <v>8.271562701942449E-2</v>
      </c>
    </row>
    <row r="19" spans="1:23" x14ac:dyDescent="0.4">
      <c r="A19" s="21" t="s">
        <v>24</v>
      </c>
      <c r="B19" s="22">
        <v>132</v>
      </c>
      <c r="C19" s="22">
        <v>440</v>
      </c>
      <c r="D19" s="23">
        <v>308</v>
      </c>
      <c r="E19" s="24">
        <v>233.33333333333337</v>
      </c>
      <c r="F19" s="4">
        <v>4.8027444253859199</v>
      </c>
      <c r="G19" s="5">
        <v>6.6195276064389949E-2</v>
      </c>
      <c r="H19" s="2"/>
      <c r="I19" s="21" t="s">
        <v>24</v>
      </c>
      <c r="J19" s="22">
        <v>20</v>
      </c>
      <c r="K19" s="22">
        <v>440</v>
      </c>
      <c r="L19" s="23">
        <v>420</v>
      </c>
      <c r="M19" s="24">
        <v>2100</v>
      </c>
      <c r="N19" s="4">
        <v>4.8248133256748993</v>
      </c>
      <c r="O19" s="5">
        <v>6.6195276064389949E-2</v>
      </c>
      <c r="P19" s="2"/>
      <c r="Q19" s="21" t="s">
        <v>24</v>
      </c>
      <c r="R19" s="22">
        <v>420</v>
      </c>
      <c r="S19" s="22">
        <v>748</v>
      </c>
      <c r="T19" s="23">
        <v>328</v>
      </c>
      <c r="U19" s="24">
        <v>78.095238095238074</v>
      </c>
      <c r="V19" s="4">
        <v>1.0307658464535994</v>
      </c>
      <c r="W19" s="5">
        <v>2.8433496787927167E-2</v>
      </c>
    </row>
    <row r="20" spans="1:23" x14ac:dyDescent="0.4">
      <c r="A20" s="21" t="s">
        <v>25</v>
      </c>
      <c r="B20" s="22">
        <v>5</v>
      </c>
      <c r="C20" s="22">
        <v>9</v>
      </c>
      <c r="D20" s="23">
        <v>4</v>
      </c>
      <c r="E20" s="24">
        <v>80</v>
      </c>
      <c r="F20" s="4">
        <v>6.2373304225791175E-2</v>
      </c>
      <c r="G20" s="5">
        <v>1.353994283135249E-3</v>
      </c>
      <c r="H20" s="2"/>
      <c r="I20" s="21" t="s">
        <v>25</v>
      </c>
      <c r="J20" s="22">
        <v>2</v>
      </c>
      <c r="K20" s="22">
        <v>9</v>
      </c>
      <c r="L20" s="23">
        <v>7</v>
      </c>
      <c r="M20" s="24">
        <v>350</v>
      </c>
      <c r="N20" s="4">
        <v>8.0413555427914979E-2</v>
      </c>
      <c r="O20" s="5">
        <v>1.353994283135249E-3</v>
      </c>
      <c r="P20" s="2"/>
      <c r="Q20" s="21" t="s">
        <v>25</v>
      </c>
      <c r="R20" s="22">
        <v>70</v>
      </c>
      <c r="S20" s="22">
        <v>40</v>
      </c>
      <c r="T20" s="23">
        <v>-30</v>
      </c>
      <c r="U20" s="24">
        <v>-42.857142857142861</v>
      </c>
      <c r="V20" s="4">
        <v>-9.4277364004902386E-2</v>
      </c>
      <c r="W20" s="5">
        <v>1.5205078496217737E-3</v>
      </c>
    </row>
    <row r="21" spans="1:23" x14ac:dyDescent="0.4">
      <c r="A21" s="21" t="s">
        <v>63</v>
      </c>
      <c r="B21" s="22">
        <v>2</v>
      </c>
      <c r="C21" s="22">
        <v>0</v>
      </c>
      <c r="D21" s="23">
        <v>-2</v>
      </c>
      <c r="E21" s="24">
        <v>-100</v>
      </c>
      <c r="F21" s="4">
        <v>-3.1186652112895587E-2</v>
      </c>
      <c r="G21" s="5">
        <v>0</v>
      </c>
      <c r="H21" s="2"/>
      <c r="I21" s="21" t="s">
        <v>63</v>
      </c>
      <c r="J21" s="22">
        <v>2</v>
      </c>
      <c r="K21" s="22">
        <v>0</v>
      </c>
      <c r="L21" s="23">
        <v>-2</v>
      </c>
      <c r="M21" s="24">
        <v>-100</v>
      </c>
      <c r="N21" s="4">
        <v>-2.2975301550832852E-2</v>
      </c>
      <c r="O21" s="5">
        <v>0</v>
      </c>
      <c r="P21" s="2"/>
      <c r="Q21" s="21" t="s">
        <v>63</v>
      </c>
      <c r="R21" s="22">
        <v>12</v>
      </c>
      <c r="S21" s="22">
        <v>4</v>
      </c>
      <c r="T21" s="23">
        <v>-8</v>
      </c>
      <c r="U21" s="24">
        <v>-66.666666666666671</v>
      </c>
      <c r="V21" s="4">
        <v>-2.5140630401307301E-2</v>
      </c>
      <c r="W21" s="5">
        <v>1.5205078496217738E-4</v>
      </c>
    </row>
    <row r="22" spans="1:23" x14ac:dyDescent="0.4">
      <c r="A22" s="21" t="s">
        <v>26</v>
      </c>
      <c r="B22" s="22">
        <v>1054</v>
      </c>
      <c r="C22" s="22">
        <v>258</v>
      </c>
      <c r="D22" s="23">
        <v>-796</v>
      </c>
      <c r="E22" s="24">
        <v>-75.521821631878566</v>
      </c>
      <c r="F22" s="4">
        <v>-12.412287540932443</v>
      </c>
      <c r="G22" s="5">
        <v>3.8814502783210469E-2</v>
      </c>
      <c r="H22" s="2"/>
      <c r="I22" s="21" t="s">
        <v>26</v>
      </c>
      <c r="J22" s="22">
        <v>113</v>
      </c>
      <c r="K22" s="22">
        <v>258</v>
      </c>
      <c r="L22" s="23">
        <v>145</v>
      </c>
      <c r="M22" s="24">
        <v>128.31858407079645</v>
      </c>
      <c r="N22" s="4">
        <v>1.6657093624353818</v>
      </c>
      <c r="O22" s="5">
        <v>3.8814502783210469E-2</v>
      </c>
      <c r="P22" s="2"/>
      <c r="Q22" s="21" t="s">
        <v>26</v>
      </c>
      <c r="R22" s="22">
        <v>482</v>
      </c>
      <c r="S22" s="22">
        <v>2505</v>
      </c>
      <c r="T22" s="23">
        <v>2023</v>
      </c>
      <c r="U22" s="24">
        <v>419.70954356846471</v>
      </c>
      <c r="V22" s="4">
        <v>6.3574369127305843</v>
      </c>
      <c r="W22" s="5">
        <v>9.5221804082563574E-2</v>
      </c>
    </row>
    <row r="23" spans="1:23" s="8" customFormat="1" x14ac:dyDescent="0.35">
      <c r="A23" s="25" t="s">
        <v>27</v>
      </c>
      <c r="B23" s="26">
        <v>508</v>
      </c>
      <c r="C23" s="26">
        <v>588</v>
      </c>
      <c r="D23" s="23">
        <v>80</v>
      </c>
      <c r="E23" s="27">
        <v>15.748031496062993</v>
      </c>
      <c r="F23" s="28">
        <v>1.2474660845158234</v>
      </c>
      <c r="G23" s="29">
        <v>8.8460959831502928E-2</v>
      </c>
      <c r="H23" s="1"/>
      <c r="I23" s="25" t="s">
        <v>27</v>
      </c>
      <c r="J23" s="26">
        <v>1433</v>
      </c>
      <c r="K23" s="26">
        <v>588</v>
      </c>
      <c r="L23" s="23">
        <v>-845</v>
      </c>
      <c r="M23" s="27">
        <v>-58.967201674808095</v>
      </c>
      <c r="N23" s="28">
        <v>-9.7070649052268791</v>
      </c>
      <c r="O23" s="29">
        <v>8.8460959831502928E-2</v>
      </c>
      <c r="P23" s="1"/>
      <c r="Q23" s="25" t="s">
        <v>27</v>
      </c>
      <c r="R23" s="26">
        <v>7160</v>
      </c>
      <c r="S23" s="26">
        <v>4514</v>
      </c>
      <c r="T23" s="23">
        <v>-2646</v>
      </c>
      <c r="U23" s="27">
        <v>-36.955307262569839</v>
      </c>
      <c r="V23" s="28">
        <v>-8.3152635052323909</v>
      </c>
      <c r="W23" s="29">
        <v>0.17158931082981715</v>
      </c>
    </row>
    <row r="24" spans="1:23" x14ac:dyDescent="0.4">
      <c r="A24" s="21" t="s">
        <v>28</v>
      </c>
      <c r="B24" s="22">
        <v>604</v>
      </c>
      <c r="C24" s="22">
        <v>298</v>
      </c>
      <c r="D24" s="23">
        <v>-306</v>
      </c>
      <c r="E24" s="24">
        <v>-50.662251655629134</v>
      </c>
      <c r="F24" s="4">
        <v>-4.7715577732730248</v>
      </c>
      <c r="G24" s="5">
        <v>4.4832255152700465E-2</v>
      </c>
      <c r="H24" s="2"/>
      <c r="I24" s="21" t="s">
        <v>28</v>
      </c>
      <c r="J24" s="22">
        <v>675</v>
      </c>
      <c r="K24" s="22">
        <v>298</v>
      </c>
      <c r="L24" s="23">
        <v>-377</v>
      </c>
      <c r="M24" s="24">
        <v>-55.851851851851855</v>
      </c>
      <c r="N24" s="4">
        <v>-4.3308443423319929</v>
      </c>
      <c r="O24" s="5">
        <v>4.4832255152700465E-2</v>
      </c>
      <c r="P24" s="2"/>
      <c r="Q24" s="21" t="s">
        <v>28</v>
      </c>
      <c r="R24" s="22">
        <v>1499</v>
      </c>
      <c r="S24" s="22">
        <v>1305</v>
      </c>
      <c r="T24" s="23">
        <v>-194</v>
      </c>
      <c r="U24" s="24">
        <v>-12.941961307538364</v>
      </c>
      <c r="V24" s="4">
        <v>-0.60966028723170207</v>
      </c>
      <c r="W24" s="5">
        <v>4.9606568593910369E-2</v>
      </c>
    </row>
    <row r="25" spans="1:23" x14ac:dyDescent="0.4">
      <c r="A25" s="21" t="s">
        <v>29</v>
      </c>
      <c r="B25" s="22">
        <v>0</v>
      </c>
      <c r="C25" s="22">
        <v>8</v>
      </c>
      <c r="D25" s="23">
        <v>8</v>
      </c>
      <c r="E25" s="24" t="e">
        <v>#DIV/0!</v>
      </c>
      <c r="F25" s="4">
        <v>0.12474660845158235</v>
      </c>
      <c r="G25" s="5">
        <v>1.203550473897999E-3</v>
      </c>
      <c r="H25" s="2"/>
      <c r="I25" s="21" t="s">
        <v>29</v>
      </c>
      <c r="J25" s="22">
        <v>2</v>
      </c>
      <c r="K25" s="22">
        <v>8</v>
      </c>
      <c r="L25" s="23">
        <v>6</v>
      </c>
      <c r="M25" s="24">
        <v>300</v>
      </c>
      <c r="N25" s="4">
        <v>6.8925904652498551E-2</v>
      </c>
      <c r="O25" s="5">
        <v>1.203550473897999E-3</v>
      </c>
      <c r="P25" s="2"/>
      <c r="Q25" s="21" t="s">
        <v>29</v>
      </c>
      <c r="R25" s="22">
        <v>8</v>
      </c>
      <c r="S25" s="22">
        <v>8</v>
      </c>
      <c r="T25" s="23">
        <v>0</v>
      </c>
      <c r="U25" s="24">
        <v>0</v>
      </c>
      <c r="V25" s="4">
        <v>0</v>
      </c>
      <c r="W25" s="5">
        <v>3.0410156992435476E-4</v>
      </c>
    </row>
    <row r="26" spans="1:23" x14ac:dyDescent="0.4">
      <c r="A26" s="21" t="s">
        <v>30</v>
      </c>
      <c r="B26" s="22">
        <v>121</v>
      </c>
      <c r="C26" s="22">
        <v>125</v>
      </c>
      <c r="D26" s="23">
        <v>4</v>
      </c>
      <c r="E26" s="24">
        <v>3.3057851239669276</v>
      </c>
      <c r="F26" s="4">
        <v>6.2373304225791175E-2</v>
      </c>
      <c r="G26" s="5">
        <v>1.8805476154656237E-2</v>
      </c>
      <c r="H26" s="2"/>
      <c r="I26" s="21" t="s">
        <v>30</v>
      </c>
      <c r="J26" s="22">
        <v>52</v>
      </c>
      <c r="K26" s="22">
        <v>125</v>
      </c>
      <c r="L26" s="23">
        <v>73</v>
      </c>
      <c r="M26" s="24">
        <v>140.38461538461539</v>
      </c>
      <c r="N26" s="4">
        <v>0.83859850660539903</v>
      </c>
      <c r="O26" s="5">
        <v>1.8805476154656237E-2</v>
      </c>
      <c r="P26" s="2"/>
      <c r="Q26" s="21" t="s">
        <v>30</v>
      </c>
      <c r="R26" s="22">
        <v>1030</v>
      </c>
      <c r="S26" s="22">
        <v>357</v>
      </c>
      <c r="T26" s="23">
        <v>-673</v>
      </c>
      <c r="U26" s="24">
        <v>-65.339805825242721</v>
      </c>
      <c r="V26" s="4">
        <v>-2.1149555325099767</v>
      </c>
      <c r="W26" s="5">
        <v>1.357053255787433E-2</v>
      </c>
    </row>
    <row r="27" spans="1:23" x14ac:dyDescent="0.4">
      <c r="A27" s="21" t="s">
        <v>31</v>
      </c>
      <c r="B27" s="22">
        <v>23</v>
      </c>
      <c r="C27" s="22">
        <v>142</v>
      </c>
      <c r="D27" s="23">
        <v>119</v>
      </c>
      <c r="E27" s="24">
        <v>517.39130434782612</v>
      </c>
      <c r="F27" s="4">
        <v>1.8556058007172871</v>
      </c>
      <c r="G27" s="5">
        <v>2.1363020911689484E-2</v>
      </c>
      <c r="H27" s="2"/>
      <c r="I27" s="21" t="s">
        <v>31</v>
      </c>
      <c r="J27" s="22">
        <v>72</v>
      </c>
      <c r="K27" s="22">
        <v>142</v>
      </c>
      <c r="L27" s="23">
        <v>70</v>
      </c>
      <c r="M27" s="24">
        <v>97.222222222222229</v>
      </c>
      <c r="N27" s="4">
        <v>0.80413555427914984</v>
      </c>
      <c r="O27" s="5">
        <v>2.1363020911689484E-2</v>
      </c>
      <c r="P27" s="2"/>
      <c r="Q27" s="21" t="s">
        <v>31</v>
      </c>
      <c r="R27" s="22">
        <v>187</v>
      </c>
      <c r="S27" s="22">
        <v>229</v>
      </c>
      <c r="T27" s="23">
        <v>42</v>
      </c>
      <c r="U27" s="24">
        <v>22.45989304812835</v>
      </c>
      <c r="V27" s="4">
        <v>0.13198830960686334</v>
      </c>
      <c r="W27" s="5">
        <v>8.7049074390846536E-3</v>
      </c>
    </row>
    <row r="28" spans="1:23" x14ac:dyDescent="0.4">
      <c r="A28" s="21" t="s">
        <v>32</v>
      </c>
      <c r="B28" s="22">
        <v>581</v>
      </c>
      <c r="C28" s="22">
        <v>461</v>
      </c>
      <c r="D28" s="23">
        <v>-120</v>
      </c>
      <c r="E28" s="24">
        <v>-20.654044750430288</v>
      </c>
      <c r="F28" s="4">
        <v>-1.8711991267737349</v>
      </c>
      <c r="G28" s="5">
        <v>6.93545960583722E-2</v>
      </c>
      <c r="H28" s="2"/>
      <c r="I28" s="21" t="s">
        <v>32</v>
      </c>
      <c r="J28" s="22">
        <v>227</v>
      </c>
      <c r="K28" s="22">
        <v>461</v>
      </c>
      <c r="L28" s="23">
        <v>234</v>
      </c>
      <c r="M28" s="24">
        <v>103.08370044052865</v>
      </c>
      <c r="N28" s="4">
        <v>2.6881102814474436</v>
      </c>
      <c r="O28" s="5">
        <v>6.93545960583722E-2</v>
      </c>
      <c r="P28" s="2"/>
      <c r="Q28" s="21" t="s">
        <v>32</v>
      </c>
      <c r="R28" s="22">
        <v>996</v>
      </c>
      <c r="S28" s="22">
        <v>2358</v>
      </c>
      <c r="T28" s="23">
        <v>1362</v>
      </c>
      <c r="U28" s="24">
        <v>136.74698795180723</v>
      </c>
      <c r="V28" s="4">
        <v>4.2801923258225685</v>
      </c>
      <c r="W28" s="5">
        <v>8.9633937735203562E-2</v>
      </c>
    </row>
    <row r="29" spans="1:23" x14ac:dyDescent="0.4">
      <c r="A29" s="21" t="s">
        <v>33</v>
      </c>
      <c r="B29" s="22">
        <v>0</v>
      </c>
      <c r="C29" s="22">
        <v>0</v>
      </c>
      <c r="D29" s="23">
        <v>0</v>
      </c>
      <c r="E29" s="24" t="e">
        <v>#DIV/0!</v>
      </c>
      <c r="F29" s="4">
        <v>0</v>
      </c>
      <c r="G29" s="5">
        <v>0</v>
      </c>
      <c r="H29" s="2"/>
      <c r="I29" s="21" t="s">
        <v>33</v>
      </c>
      <c r="J29" s="22">
        <v>1</v>
      </c>
      <c r="K29" s="22">
        <v>0</v>
      </c>
      <c r="L29" s="23">
        <v>-1</v>
      </c>
      <c r="M29" s="24">
        <v>-100</v>
      </c>
      <c r="N29" s="4">
        <v>-1.1487650775416426E-2</v>
      </c>
      <c r="O29" s="5">
        <v>0</v>
      </c>
      <c r="P29" s="2"/>
      <c r="Q29" s="21" t="s">
        <v>33</v>
      </c>
      <c r="R29" s="22">
        <v>3</v>
      </c>
      <c r="S29" s="22">
        <v>6</v>
      </c>
      <c r="T29" s="23">
        <v>3</v>
      </c>
      <c r="U29" s="24">
        <v>100</v>
      </c>
      <c r="V29" s="4">
        <v>9.427736400490239E-3</v>
      </c>
      <c r="W29" s="5">
        <v>2.2807617744326604E-4</v>
      </c>
    </row>
    <row r="30" spans="1:23" x14ac:dyDescent="0.4">
      <c r="A30" s="21" t="s">
        <v>34</v>
      </c>
      <c r="B30" s="22">
        <v>1</v>
      </c>
      <c r="C30" s="22">
        <v>0</v>
      </c>
      <c r="D30" s="23">
        <v>-1</v>
      </c>
      <c r="E30" s="24">
        <v>-100</v>
      </c>
      <c r="F30" s="4">
        <v>-1.5593326056447794E-2</v>
      </c>
      <c r="G30" s="5">
        <v>0</v>
      </c>
      <c r="H30" s="2"/>
      <c r="I30" s="21" t="s">
        <v>34</v>
      </c>
      <c r="J30" s="22">
        <v>2</v>
      </c>
      <c r="K30" s="22">
        <v>0</v>
      </c>
      <c r="L30" s="23">
        <v>-2</v>
      </c>
      <c r="M30" s="24">
        <v>-100</v>
      </c>
      <c r="N30" s="4">
        <v>-2.2975301550832852E-2</v>
      </c>
      <c r="O30" s="5">
        <v>0</v>
      </c>
      <c r="P30" s="2"/>
      <c r="Q30" s="21" t="s">
        <v>34</v>
      </c>
      <c r="R30" s="22">
        <v>6</v>
      </c>
      <c r="S30" s="22">
        <v>6</v>
      </c>
      <c r="T30" s="23">
        <v>0</v>
      </c>
      <c r="U30" s="24">
        <v>0</v>
      </c>
      <c r="V30" s="4">
        <v>0</v>
      </c>
      <c r="W30" s="5">
        <v>2.2807617744326604E-4</v>
      </c>
    </row>
    <row r="31" spans="1:23" x14ac:dyDescent="0.4">
      <c r="A31" s="21" t="s">
        <v>35</v>
      </c>
      <c r="B31" s="22">
        <v>0</v>
      </c>
      <c r="C31" s="22">
        <v>0</v>
      </c>
      <c r="D31" s="23">
        <v>0</v>
      </c>
      <c r="E31" s="24" t="e">
        <v>#DIV/0!</v>
      </c>
      <c r="F31" s="4">
        <v>0</v>
      </c>
      <c r="G31" s="5">
        <v>0</v>
      </c>
      <c r="H31" s="2"/>
      <c r="I31" s="21" t="s">
        <v>35</v>
      </c>
      <c r="J31" s="22">
        <v>0</v>
      </c>
      <c r="K31" s="22">
        <v>0</v>
      </c>
      <c r="L31" s="23">
        <v>0</v>
      </c>
      <c r="M31" s="24" t="e">
        <v>#DIV/0!</v>
      </c>
      <c r="N31" s="4">
        <v>0</v>
      </c>
      <c r="O31" s="5">
        <v>0</v>
      </c>
      <c r="P31" s="2"/>
      <c r="Q31" s="21" t="s">
        <v>35</v>
      </c>
      <c r="R31" s="22">
        <v>1</v>
      </c>
      <c r="S31" s="22">
        <v>0</v>
      </c>
      <c r="T31" s="23">
        <v>-1</v>
      </c>
      <c r="U31" s="24">
        <v>-100</v>
      </c>
      <c r="V31" s="4">
        <v>-3.1425788001634126E-3</v>
      </c>
      <c r="W31" s="5">
        <v>0</v>
      </c>
    </row>
    <row r="32" spans="1:23" x14ac:dyDescent="0.4">
      <c r="A32" s="21" t="s">
        <v>36</v>
      </c>
      <c r="B32" s="22">
        <v>0</v>
      </c>
      <c r="C32" s="22">
        <v>1</v>
      </c>
      <c r="D32" s="23">
        <v>1</v>
      </c>
      <c r="E32" s="24" t="e">
        <v>#DIV/0!</v>
      </c>
      <c r="F32" s="4">
        <v>1.5593326056447794E-2</v>
      </c>
      <c r="G32" s="5">
        <v>1.5044380923724988E-4</v>
      </c>
      <c r="H32" s="2"/>
      <c r="I32" s="21" t="s">
        <v>36</v>
      </c>
      <c r="J32" s="22">
        <v>1</v>
      </c>
      <c r="K32" s="22">
        <v>1</v>
      </c>
      <c r="L32" s="23">
        <v>0</v>
      </c>
      <c r="M32" s="24">
        <v>0</v>
      </c>
      <c r="N32" s="4">
        <v>0</v>
      </c>
      <c r="O32" s="5">
        <v>1.5044380923724988E-4</v>
      </c>
      <c r="P32" s="2"/>
      <c r="Q32" s="21" t="s">
        <v>36</v>
      </c>
      <c r="R32" s="22">
        <v>5</v>
      </c>
      <c r="S32" s="22">
        <v>52</v>
      </c>
      <c r="T32" s="23">
        <v>47</v>
      </c>
      <c r="U32" s="24">
        <v>940</v>
      </c>
      <c r="V32" s="4">
        <v>0.14770120360768041</v>
      </c>
      <c r="W32" s="5">
        <v>1.9766602045083056E-3</v>
      </c>
    </row>
    <row r="33" spans="1:23" x14ac:dyDescent="0.4">
      <c r="A33" s="21" t="s">
        <v>37</v>
      </c>
      <c r="B33" s="22">
        <v>0</v>
      </c>
      <c r="C33" s="22">
        <v>0</v>
      </c>
      <c r="D33" s="23">
        <v>0</v>
      </c>
      <c r="E33" s="24" t="e">
        <v>#DIV/0!</v>
      </c>
      <c r="F33" s="4">
        <v>0</v>
      </c>
      <c r="G33" s="5">
        <v>0</v>
      </c>
      <c r="H33" s="2"/>
      <c r="I33" s="21" t="s">
        <v>37</v>
      </c>
      <c r="J33" s="22">
        <v>313</v>
      </c>
      <c r="K33" s="22">
        <v>0</v>
      </c>
      <c r="L33" s="23">
        <v>-313</v>
      </c>
      <c r="M33" s="24">
        <v>-100</v>
      </c>
      <c r="N33" s="4">
        <v>-3.5956346927053411</v>
      </c>
      <c r="O33" s="5">
        <v>0</v>
      </c>
      <c r="P33" s="2"/>
      <c r="Q33" s="21" t="s">
        <v>37</v>
      </c>
      <c r="R33" s="22">
        <v>563</v>
      </c>
      <c r="S33" s="22">
        <v>6</v>
      </c>
      <c r="T33" s="23">
        <v>-557</v>
      </c>
      <c r="U33" s="24">
        <v>-98.93428063943162</v>
      </c>
      <c r="V33" s="4">
        <v>-1.7504163916910209</v>
      </c>
      <c r="W33" s="5">
        <v>2.2807617744326604E-4</v>
      </c>
    </row>
    <row r="34" spans="1:23" x14ac:dyDescent="0.4">
      <c r="A34" s="21" t="s">
        <v>38</v>
      </c>
      <c r="B34" s="22">
        <v>2</v>
      </c>
      <c r="C34" s="22">
        <v>1</v>
      </c>
      <c r="D34" s="23">
        <v>-1</v>
      </c>
      <c r="E34" s="24">
        <v>-50</v>
      </c>
      <c r="F34" s="4">
        <v>-1.5593326056447794E-2</v>
      </c>
      <c r="G34" s="5">
        <v>1.5044380923724988E-4</v>
      </c>
      <c r="H34" s="2"/>
      <c r="I34" s="21" t="s">
        <v>38</v>
      </c>
      <c r="J34" s="22">
        <v>9</v>
      </c>
      <c r="K34" s="22">
        <v>1</v>
      </c>
      <c r="L34" s="23">
        <v>-8</v>
      </c>
      <c r="M34" s="24">
        <v>-88.888888888888886</v>
      </c>
      <c r="N34" s="4">
        <v>-9.1901206203331406E-2</v>
      </c>
      <c r="O34" s="5">
        <v>1.5044380923724988E-4</v>
      </c>
      <c r="P34" s="2"/>
      <c r="Q34" s="21" t="s">
        <v>38</v>
      </c>
      <c r="R34" s="22">
        <v>301</v>
      </c>
      <c r="S34" s="22">
        <v>8</v>
      </c>
      <c r="T34" s="23">
        <v>-293</v>
      </c>
      <c r="U34" s="24">
        <v>-97.342192691029894</v>
      </c>
      <c r="V34" s="4">
        <v>-0.92077558844787988</v>
      </c>
      <c r="W34" s="5">
        <v>3.0410156992435476E-4</v>
      </c>
    </row>
    <row r="35" spans="1:23" x14ac:dyDescent="0.4">
      <c r="A35" s="21" t="s">
        <v>64</v>
      </c>
      <c r="B35" s="22">
        <v>0</v>
      </c>
      <c r="C35" s="22">
        <v>0</v>
      </c>
      <c r="D35" s="23">
        <v>0</v>
      </c>
      <c r="E35" s="24" t="e">
        <v>#DIV/0!</v>
      </c>
      <c r="F35" s="4">
        <v>0</v>
      </c>
      <c r="G35" s="5">
        <v>0</v>
      </c>
      <c r="H35" s="2"/>
      <c r="I35" s="21" t="s">
        <v>64</v>
      </c>
      <c r="J35" s="22">
        <v>0</v>
      </c>
      <c r="K35" s="22">
        <v>0</v>
      </c>
      <c r="L35" s="23">
        <v>0</v>
      </c>
      <c r="M35" s="24" t="e">
        <v>#DIV/0!</v>
      </c>
      <c r="N35" s="4">
        <v>0</v>
      </c>
      <c r="O35" s="5">
        <v>0</v>
      </c>
      <c r="P35" s="2"/>
      <c r="Q35" s="21" t="s">
        <v>64</v>
      </c>
      <c r="R35" s="22">
        <v>0</v>
      </c>
      <c r="S35" s="22">
        <v>1</v>
      </c>
      <c r="T35" s="23">
        <v>1</v>
      </c>
      <c r="U35" s="24" t="e">
        <v>#DIV/0!</v>
      </c>
      <c r="V35" s="4">
        <v>3.1425788001634126E-3</v>
      </c>
      <c r="W35" s="5">
        <v>3.8012696240544345E-5</v>
      </c>
    </row>
    <row r="36" spans="1:23" x14ac:dyDescent="0.4">
      <c r="A36" s="21" t="s">
        <v>39</v>
      </c>
      <c r="B36" s="22">
        <v>4</v>
      </c>
      <c r="C36" s="22">
        <v>0</v>
      </c>
      <c r="D36" s="23">
        <v>-4</v>
      </c>
      <c r="E36" s="24">
        <v>-100</v>
      </c>
      <c r="F36" s="4">
        <v>-6.2373304225791175E-2</v>
      </c>
      <c r="G36" s="5">
        <v>0</v>
      </c>
      <c r="H36" s="2"/>
      <c r="I36" s="21" t="s">
        <v>39</v>
      </c>
      <c r="J36" s="22">
        <v>1</v>
      </c>
      <c r="K36" s="22">
        <v>0</v>
      </c>
      <c r="L36" s="23">
        <v>-1</v>
      </c>
      <c r="M36" s="24">
        <v>-100</v>
      </c>
      <c r="N36" s="4">
        <v>-1.1487650775416426E-2</v>
      </c>
      <c r="O36" s="5">
        <v>0</v>
      </c>
      <c r="P36" s="2"/>
      <c r="Q36" s="21" t="s">
        <v>39</v>
      </c>
      <c r="R36" s="22">
        <v>13</v>
      </c>
      <c r="S36" s="22">
        <v>10</v>
      </c>
      <c r="T36" s="23">
        <v>-3</v>
      </c>
      <c r="U36" s="24">
        <v>-23.076923076923066</v>
      </c>
      <c r="V36" s="4">
        <v>-9.427736400490239E-3</v>
      </c>
      <c r="W36" s="5">
        <v>3.8012696240544342E-4</v>
      </c>
    </row>
    <row r="37" spans="1:23" x14ac:dyDescent="0.4">
      <c r="A37" s="21" t="s">
        <v>40</v>
      </c>
      <c r="B37" s="22">
        <v>3</v>
      </c>
      <c r="C37" s="22">
        <v>0</v>
      </c>
      <c r="D37" s="23">
        <v>-3</v>
      </c>
      <c r="E37" s="24">
        <v>-100</v>
      </c>
      <c r="F37" s="4">
        <v>-4.6779978169343372E-2</v>
      </c>
      <c r="G37" s="5">
        <v>0</v>
      </c>
      <c r="H37" s="2"/>
      <c r="I37" s="21" t="s">
        <v>40</v>
      </c>
      <c r="J37" s="22">
        <v>3</v>
      </c>
      <c r="K37" s="22">
        <v>0</v>
      </c>
      <c r="L37" s="23">
        <v>-3</v>
      </c>
      <c r="M37" s="24">
        <v>-100</v>
      </c>
      <c r="N37" s="4">
        <v>-3.4462952326249276E-2</v>
      </c>
      <c r="O37" s="5">
        <v>0</v>
      </c>
      <c r="P37" s="2"/>
      <c r="Q37" s="21" t="s">
        <v>40</v>
      </c>
      <c r="R37" s="22">
        <v>12</v>
      </c>
      <c r="S37" s="22">
        <v>22</v>
      </c>
      <c r="T37" s="23">
        <v>10</v>
      </c>
      <c r="U37" s="24">
        <v>83.333333333333314</v>
      </c>
      <c r="V37" s="4">
        <v>3.1425788001634127E-2</v>
      </c>
      <c r="W37" s="5">
        <v>8.3627931729197556E-4</v>
      </c>
    </row>
    <row r="38" spans="1:23" x14ac:dyDescent="0.4">
      <c r="A38" s="21" t="s">
        <v>41</v>
      </c>
      <c r="B38" s="22">
        <v>9</v>
      </c>
      <c r="C38" s="22">
        <v>511</v>
      </c>
      <c r="D38" s="23">
        <v>502</v>
      </c>
      <c r="E38" s="24">
        <v>5577.7777777777783</v>
      </c>
      <c r="F38" s="4">
        <v>7.8278496803367918</v>
      </c>
      <c r="G38" s="5">
        <v>7.6876786520234691E-2</v>
      </c>
      <c r="H38" s="2"/>
      <c r="I38" s="21" t="s">
        <v>41</v>
      </c>
      <c r="J38" s="22">
        <v>510</v>
      </c>
      <c r="K38" s="22">
        <v>511</v>
      </c>
      <c r="L38" s="23">
        <v>1</v>
      </c>
      <c r="M38" s="24">
        <v>0.19607843137254122</v>
      </c>
      <c r="N38" s="4">
        <v>1.1487650775416426E-2</v>
      </c>
      <c r="O38" s="5">
        <v>7.6876786520234691E-2</v>
      </c>
      <c r="P38" s="2"/>
      <c r="Q38" s="21" t="s">
        <v>41</v>
      </c>
      <c r="R38" s="22">
        <v>1880</v>
      </c>
      <c r="S38" s="22">
        <v>744</v>
      </c>
      <c r="T38" s="23">
        <v>-1136</v>
      </c>
      <c r="U38" s="24">
        <v>-60.425531914893618</v>
      </c>
      <c r="V38" s="4">
        <v>-3.5699695169856369</v>
      </c>
      <c r="W38" s="5">
        <v>2.8281446002964991E-2</v>
      </c>
    </row>
    <row r="39" spans="1:23" x14ac:dyDescent="0.4">
      <c r="A39" s="21" t="s">
        <v>42</v>
      </c>
      <c r="B39" s="22">
        <v>0</v>
      </c>
      <c r="C39" s="22">
        <v>1</v>
      </c>
      <c r="D39" s="23">
        <v>1</v>
      </c>
      <c r="E39" s="24" t="e">
        <v>#DIV/0!</v>
      </c>
      <c r="F39" s="4">
        <v>1.5593326056447794E-2</v>
      </c>
      <c r="G39" s="5">
        <v>1.5044380923724988E-4</v>
      </c>
      <c r="H39" s="2"/>
      <c r="I39" s="21" t="s">
        <v>42</v>
      </c>
      <c r="J39" s="22">
        <v>0</v>
      </c>
      <c r="K39" s="22">
        <v>1</v>
      </c>
      <c r="L39" s="23">
        <v>1</v>
      </c>
      <c r="M39" s="24" t="e">
        <v>#DIV/0!</v>
      </c>
      <c r="N39" s="4">
        <v>1.1487650775416426E-2</v>
      </c>
      <c r="O39" s="5">
        <v>1.5044380923724988E-4</v>
      </c>
      <c r="P39" s="2"/>
      <c r="Q39" s="21" t="s">
        <v>42</v>
      </c>
      <c r="R39" s="22">
        <v>0</v>
      </c>
      <c r="S39" s="22">
        <v>1</v>
      </c>
      <c r="T39" s="23">
        <v>1</v>
      </c>
      <c r="U39" s="24" t="e">
        <v>#DIV/0!</v>
      </c>
      <c r="V39" s="4">
        <v>3.1425788001634126E-3</v>
      </c>
      <c r="W39" s="5">
        <v>3.8012696240544345E-5</v>
      </c>
    </row>
    <row r="40" spans="1:23" x14ac:dyDescent="0.4">
      <c r="A40" s="21" t="s">
        <v>43</v>
      </c>
      <c r="B40" s="22">
        <v>1</v>
      </c>
      <c r="C40" s="22">
        <v>0</v>
      </c>
      <c r="D40" s="23">
        <v>-1</v>
      </c>
      <c r="E40" s="24">
        <v>-100</v>
      </c>
      <c r="F40" s="4">
        <v>-1.5593326056447794E-2</v>
      </c>
      <c r="G40" s="5">
        <v>0</v>
      </c>
      <c r="H40" s="2"/>
      <c r="I40" s="21" t="s">
        <v>43</v>
      </c>
      <c r="J40" s="22">
        <v>10</v>
      </c>
      <c r="K40" s="22">
        <v>0</v>
      </c>
      <c r="L40" s="23">
        <v>-10</v>
      </c>
      <c r="M40" s="24">
        <v>-100</v>
      </c>
      <c r="N40" s="4">
        <v>-0.11487650775416426</v>
      </c>
      <c r="O40" s="5">
        <v>0</v>
      </c>
      <c r="P40" s="2"/>
      <c r="Q40" s="21" t="s">
        <v>43</v>
      </c>
      <c r="R40" s="22">
        <v>20</v>
      </c>
      <c r="S40" s="22">
        <v>17</v>
      </c>
      <c r="T40" s="23">
        <v>-3</v>
      </c>
      <c r="U40" s="24">
        <v>-15</v>
      </c>
      <c r="V40" s="4">
        <v>-9.427736400490239E-3</v>
      </c>
      <c r="W40" s="5">
        <v>6.4621583608925383E-4</v>
      </c>
    </row>
    <row r="41" spans="1:23" x14ac:dyDescent="0.4">
      <c r="A41" s="21" t="s">
        <v>44</v>
      </c>
      <c r="B41" s="22">
        <v>39</v>
      </c>
      <c r="C41" s="22">
        <v>41</v>
      </c>
      <c r="D41" s="23">
        <v>2</v>
      </c>
      <c r="E41" s="24">
        <v>5.1282051282051384</v>
      </c>
      <c r="F41" s="4">
        <v>3.1186652112895587E-2</v>
      </c>
      <c r="G41" s="5">
        <v>6.1681961787272456E-3</v>
      </c>
      <c r="H41" s="2"/>
      <c r="I41" s="21" t="s">
        <v>44</v>
      </c>
      <c r="J41" s="22">
        <v>45</v>
      </c>
      <c r="K41" s="22">
        <v>41</v>
      </c>
      <c r="L41" s="23">
        <v>-4</v>
      </c>
      <c r="M41" s="24">
        <v>-8.8888888888888857</v>
      </c>
      <c r="N41" s="4">
        <v>-4.5950603101665703E-2</v>
      </c>
      <c r="O41" s="5">
        <v>6.1681961787272456E-3</v>
      </c>
      <c r="P41" s="2"/>
      <c r="Q41" s="21" t="s">
        <v>44</v>
      </c>
      <c r="R41" s="22">
        <v>892</v>
      </c>
      <c r="S41" s="22">
        <v>348</v>
      </c>
      <c r="T41" s="23">
        <v>-544</v>
      </c>
      <c r="U41" s="24">
        <v>-60.986547085201792</v>
      </c>
      <c r="V41" s="4">
        <v>-1.7095628672888967</v>
      </c>
      <c r="W41" s="5">
        <v>1.3228418291709431E-2</v>
      </c>
    </row>
    <row r="42" spans="1:23" x14ac:dyDescent="0.4">
      <c r="A42" s="21" t="s">
        <v>45</v>
      </c>
      <c r="B42" s="22">
        <v>83</v>
      </c>
      <c r="C42" s="22">
        <v>9</v>
      </c>
      <c r="D42" s="23">
        <v>-74</v>
      </c>
      <c r="E42" s="24">
        <v>-89.156626506024097</v>
      </c>
      <c r="F42" s="4">
        <v>-1.1539061281771366</v>
      </c>
      <c r="G42" s="5">
        <v>1.353994283135249E-3</v>
      </c>
      <c r="H42" s="2"/>
      <c r="I42" s="21" t="s">
        <v>45</v>
      </c>
      <c r="J42" s="22">
        <v>155</v>
      </c>
      <c r="K42" s="22">
        <v>9</v>
      </c>
      <c r="L42" s="23">
        <v>-146</v>
      </c>
      <c r="M42" s="24">
        <v>-94.193548387096769</v>
      </c>
      <c r="N42" s="4">
        <v>-1.6771970132107981</v>
      </c>
      <c r="O42" s="5">
        <v>1.353994283135249E-3</v>
      </c>
      <c r="P42" s="2"/>
      <c r="Q42" s="21" t="s">
        <v>45</v>
      </c>
      <c r="R42" s="22">
        <v>1677</v>
      </c>
      <c r="S42" s="22">
        <v>235</v>
      </c>
      <c r="T42" s="23">
        <v>-1442</v>
      </c>
      <c r="U42" s="24">
        <v>-85.98688133571855</v>
      </c>
      <c r="V42" s="4">
        <v>-4.5315986298356412</v>
      </c>
      <c r="W42" s="5">
        <v>8.932983616527921E-3</v>
      </c>
    </row>
    <row r="43" spans="1:23" x14ac:dyDescent="0.4">
      <c r="A43" s="21" t="s">
        <v>46</v>
      </c>
      <c r="B43" s="22">
        <v>499</v>
      </c>
      <c r="C43" s="22">
        <v>52</v>
      </c>
      <c r="D43" s="23">
        <v>-447</v>
      </c>
      <c r="E43" s="24">
        <v>-89.579158316633269</v>
      </c>
      <c r="F43" s="4">
        <v>-6.9702167472321639</v>
      </c>
      <c r="G43" s="5">
        <v>7.8230780803369947E-3</v>
      </c>
      <c r="H43" s="2"/>
      <c r="I43" s="21" t="s">
        <v>46</v>
      </c>
      <c r="J43" s="22">
        <v>626</v>
      </c>
      <c r="K43" s="22">
        <v>52</v>
      </c>
      <c r="L43" s="23">
        <v>-574</v>
      </c>
      <c r="M43" s="24">
        <v>-91.693290734824274</v>
      </c>
      <c r="N43" s="4">
        <v>-6.5939115450890275</v>
      </c>
      <c r="O43" s="5">
        <v>7.8230780803369947E-3</v>
      </c>
      <c r="P43" s="2"/>
      <c r="Q43" s="21" t="s">
        <v>46</v>
      </c>
      <c r="R43" s="22">
        <v>921</v>
      </c>
      <c r="S43" s="22">
        <v>1282</v>
      </c>
      <c r="T43" s="23">
        <v>361</v>
      </c>
      <c r="U43" s="24">
        <v>39.196525515743758</v>
      </c>
      <c r="V43" s="4">
        <v>1.134470946858992</v>
      </c>
      <c r="W43" s="5">
        <v>4.8732276580377848E-2</v>
      </c>
    </row>
    <row r="44" spans="1:23" x14ac:dyDescent="0.4">
      <c r="A44" s="21" t="s">
        <v>47</v>
      </c>
      <c r="B44" s="22">
        <v>588</v>
      </c>
      <c r="C44" s="22">
        <v>99</v>
      </c>
      <c r="D44" s="23">
        <v>-489</v>
      </c>
      <c r="E44" s="24">
        <v>-83.163265306122454</v>
      </c>
      <c r="F44" s="4">
        <v>-7.6251364416029705</v>
      </c>
      <c r="G44" s="5">
        <v>1.4893937114487738E-2</v>
      </c>
      <c r="H44" s="2"/>
      <c r="I44" s="21" t="s">
        <v>47</v>
      </c>
      <c r="J44" s="22">
        <v>954</v>
      </c>
      <c r="K44" s="22">
        <v>99</v>
      </c>
      <c r="L44" s="23">
        <v>-855</v>
      </c>
      <c r="M44" s="24">
        <v>-89.622641509433961</v>
      </c>
      <c r="N44" s="4">
        <v>-9.8219414129810438</v>
      </c>
      <c r="O44" s="5">
        <v>1.4893937114487738E-2</v>
      </c>
      <c r="P44" s="2"/>
      <c r="Q44" s="21" t="s">
        <v>47</v>
      </c>
      <c r="R44" s="22">
        <v>1691</v>
      </c>
      <c r="S44" s="22">
        <v>1421</v>
      </c>
      <c r="T44" s="23">
        <v>-270</v>
      </c>
      <c r="U44" s="24">
        <v>-15.96688350088705</v>
      </c>
      <c r="V44" s="4">
        <v>-0.84849627604412148</v>
      </c>
      <c r="W44" s="5">
        <v>5.4016041357813509E-2</v>
      </c>
    </row>
    <row r="45" spans="1:23" x14ac:dyDescent="0.4">
      <c r="A45" s="21" t="s">
        <v>65</v>
      </c>
      <c r="B45" s="22">
        <v>2</v>
      </c>
      <c r="C45" s="22">
        <v>99</v>
      </c>
      <c r="D45" s="23">
        <v>97</v>
      </c>
      <c r="E45" s="24">
        <v>4850</v>
      </c>
      <c r="F45" s="4">
        <v>1.512552627475436</v>
      </c>
      <c r="G45" s="5">
        <v>1.4893937114487738E-2</v>
      </c>
      <c r="H45" s="2"/>
      <c r="I45" s="21" t="s">
        <v>65</v>
      </c>
      <c r="J45" s="22">
        <v>3</v>
      </c>
      <c r="K45" s="22">
        <v>99</v>
      </c>
      <c r="L45" s="23">
        <v>96</v>
      </c>
      <c r="M45" s="24">
        <v>3200</v>
      </c>
      <c r="N45" s="4">
        <v>1.1028144744399768</v>
      </c>
      <c r="O45" s="5">
        <v>1.4893937114487738E-2</v>
      </c>
      <c r="P45" s="2"/>
      <c r="Q45" s="21" t="s">
        <v>65</v>
      </c>
      <c r="R45" s="22">
        <v>6</v>
      </c>
      <c r="S45" s="22">
        <v>103</v>
      </c>
      <c r="T45" s="23">
        <v>97</v>
      </c>
      <c r="U45" s="24">
        <v>1616.6666666666667</v>
      </c>
      <c r="V45" s="4">
        <v>0.30483014361585103</v>
      </c>
      <c r="W45" s="5">
        <v>3.9153077127760672E-3</v>
      </c>
    </row>
    <row r="46" spans="1:23" x14ac:dyDescent="0.4">
      <c r="A46" s="21" t="s">
        <v>66</v>
      </c>
      <c r="B46" s="22">
        <v>5</v>
      </c>
      <c r="C46" s="22">
        <v>2</v>
      </c>
      <c r="D46" s="23">
        <v>-3</v>
      </c>
      <c r="E46" s="24">
        <v>-60</v>
      </c>
      <c r="F46" s="4">
        <v>-4.6779978169343372E-2</v>
      </c>
      <c r="G46" s="5">
        <v>3.0088761847449976E-4</v>
      </c>
      <c r="H46" s="2"/>
      <c r="I46" s="21" t="s">
        <v>66</v>
      </c>
      <c r="J46" s="22">
        <v>6</v>
      </c>
      <c r="K46" s="22">
        <v>2</v>
      </c>
      <c r="L46" s="23">
        <v>-4</v>
      </c>
      <c r="M46" s="24">
        <v>-66.666666666666671</v>
      </c>
      <c r="N46" s="4">
        <v>-4.5950603101665703E-2</v>
      </c>
      <c r="O46" s="5">
        <v>3.0088761847449976E-4</v>
      </c>
      <c r="P46" s="2"/>
      <c r="Q46" s="21" t="s">
        <v>66</v>
      </c>
      <c r="R46" s="22">
        <v>28</v>
      </c>
      <c r="S46" s="22">
        <v>13</v>
      </c>
      <c r="T46" s="23">
        <v>-15</v>
      </c>
      <c r="U46" s="24">
        <v>-53.571428571428569</v>
      </c>
      <c r="V46" s="4">
        <v>-4.7138682002451193E-2</v>
      </c>
      <c r="W46" s="5">
        <v>4.9416505112707639E-4</v>
      </c>
    </row>
    <row r="47" spans="1:23" x14ac:dyDescent="0.4">
      <c r="A47" s="21" t="s">
        <v>67</v>
      </c>
      <c r="B47" s="22">
        <v>5</v>
      </c>
      <c r="C47" s="22">
        <v>2</v>
      </c>
      <c r="D47" s="23">
        <v>-3</v>
      </c>
      <c r="E47" s="24">
        <v>-60</v>
      </c>
      <c r="F47" s="4">
        <v>-4.6779978169343372E-2</v>
      </c>
      <c r="G47" s="5">
        <v>3.0088761847449976E-4</v>
      </c>
      <c r="H47" s="2"/>
      <c r="I47" s="21" t="s">
        <v>67</v>
      </c>
      <c r="J47" s="22">
        <v>5</v>
      </c>
      <c r="K47" s="22">
        <v>2</v>
      </c>
      <c r="L47" s="23">
        <v>-3</v>
      </c>
      <c r="M47" s="24">
        <v>-60</v>
      </c>
      <c r="N47" s="4">
        <v>-3.4462952326249276E-2</v>
      </c>
      <c r="O47" s="5">
        <v>3.0088761847449976E-4</v>
      </c>
      <c r="P47" s="2"/>
      <c r="Q47" s="21" t="s">
        <v>67</v>
      </c>
      <c r="R47" s="22">
        <v>28</v>
      </c>
      <c r="S47" s="22">
        <v>75</v>
      </c>
      <c r="T47" s="23">
        <v>47</v>
      </c>
      <c r="U47" s="24">
        <v>167.85714285714283</v>
      </c>
      <c r="V47" s="4">
        <v>0.14770120360768041</v>
      </c>
      <c r="W47" s="5">
        <v>2.8509522180408258E-3</v>
      </c>
    </row>
    <row r="48" spans="1:23" x14ac:dyDescent="0.4">
      <c r="A48" s="21" t="s">
        <v>48</v>
      </c>
      <c r="B48" s="22">
        <v>36</v>
      </c>
      <c r="C48" s="22">
        <v>236</v>
      </c>
      <c r="D48" s="23">
        <v>200</v>
      </c>
      <c r="E48" s="24">
        <v>555.55555555555554</v>
      </c>
      <c r="F48" s="4">
        <v>3.1186652112895583</v>
      </c>
      <c r="G48" s="5">
        <v>3.5504738979990971E-2</v>
      </c>
      <c r="H48" s="2"/>
      <c r="I48" s="21" t="s">
        <v>48</v>
      </c>
      <c r="J48" s="22">
        <v>609</v>
      </c>
      <c r="K48" s="22">
        <v>236</v>
      </c>
      <c r="L48" s="23">
        <v>-373</v>
      </c>
      <c r="M48" s="24">
        <v>-61.247947454844002</v>
      </c>
      <c r="N48" s="4">
        <v>-4.284893739230327</v>
      </c>
      <c r="O48" s="5">
        <v>3.5504738979990971E-2</v>
      </c>
      <c r="P48" s="2"/>
      <c r="Q48" s="21" t="s">
        <v>48</v>
      </c>
      <c r="R48" s="22">
        <v>1017</v>
      </c>
      <c r="S48" s="22">
        <v>829</v>
      </c>
      <c r="T48" s="23">
        <v>-188</v>
      </c>
      <c r="U48" s="24">
        <v>-18.485742379547688</v>
      </c>
      <c r="V48" s="4">
        <v>-0.59080481443072164</v>
      </c>
      <c r="W48" s="5">
        <v>3.1512525183411258E-2</v>
      </c>
    </row>
    <row r="49" spans="1:24" x14ac:dyDescent="0.4">
      <c r="A49" s="21" t="s">
        <v>49</v>
      </c>
      <c r="B49" s="22">
        <v>70</v>
      </c>
      <c r="C49" s="22">
        <v>238</v>
      </c>
      <c r="D49" s="23">
        <v>168</v>
      </c>
      <c r="E49" s="24">
        <v>240</v>
      </c>
      <c r="F49" s="4">
        <v>2.6196787774832293</v>
      </c>
      <c r="G49" s="5">
        <v>3.5805626598465472E-2</v>
      </c>
      <c r="H49" s="2"/>
      <c r="I49" s="21" t="s">
        <v>49</v>
      </c>
      <c r="J49" s="22">
        <v>269</v>
      </c>
      <c r="K49" s="22">
        <v>238</v>
      </c>
      <c r="L49" s="23">
        <v>-31</v>
      </c>
      <c r="M49" s="24">
        <v>-11.524163568773233</v>
      </c>
      <c r="N49" s="4">
        <v>-0.35611717403790921</v>
      </c>
      <c r="O49" s="5">
        <v>3.5805626598465472E-2</v>
      </c>
      <c r="P49" s="2"/>
      <c r="Q49" s="21" t="s">
        <v>49</v>
      </c>
      <c r="R49" s="22">
        <v>683</v>
      </c>
      <c r="S49" s="22">
        <v>865</v>
      </c>
      <c r="T49" s="23">
        <v>182</v>
      </c>
      <c r="U49" s="24">
        <v>26.647144948755482</v>
      </c>
      <c r="V49" s="4">
        <v>0.57194934162974109</v>
      </c>
      <c r="W49" s="5">
        <v>3.2880982248070859E-2</v>
      </c>
    </row>
    <row r="50" spans="1:24" x14ac:dyDescent="0.4">
      <c r="A50" s="21" t="s">
        <v>50</v>
      </c>
      <c r="B50" s="22">
        <v>246</v>
      </c>
      <c r="C50" s="22">
        <v>42</v>
      </c>
      <c r="D50" s="23">
        <v>-204</v>
      </c>
      <c r="E50" s="24">
        <v>-82.926829268292678</v>
      </c>
      <c r="F50" s="4">
        <v>-3.1810385155153496</v>
      </c>
      <c r="G50" s="5">
        <v>6.318639987964495E-3</v>
      </c>
      <c r="H50" s="2"/>
      <c r="I50" s="21" t="s">
        <v>50</v>
      </c>
      <c r="J50" s="22">
        <v>22</v>
      </c>
      <c r="K50" s="22">
        <v>42</v>
      </c>
      <c r="L50" s="23">
        <v>20</v>
      </c>
      <c r="M50" s="24">
        <v>90.909090909090907</v>
      </c>
      <c r="N50" s="4">
        <v>0.22975301550832852</v>
      </c>
      <c r="O50" s="5">
        <v>6.318639987964495E-3</v>
      </c>
      <c r="P50" s="2"/>
      <c r="Q50" s="21" t="s">
        <v>50</v>
      </c>
      <c r="R50" s="22">
        <v>119</v>
      </c>
      <c r="S50" s="22">
        <v>414</v>
      </c>
      <c r="T50" s="23">
        <v>295</v>
      </c>
      <c r="U50" s="24">
        <v>247.89915966386553</v>
      </c>
      <c r="V50" s="4">
        <v>0.92706074604820676</v>
      </c>
      <c r="W50" s="5">
        <v>1.5737256243585358E-2</v>
      </c>
    </row>
    <row r="51" spans="1:24" x14ac:dyDescent="0.4">
      <c r="A51" s="21" t="s">
        <v>51</v>
      </c>
      <c r="B51" s="22">
        <v>179</v>
      </c>
      <c r="C51" s="22">
        <v>250</v>
      </c>
      <c r="D51" s="23">
        <v>71</v>
      </c>
      <c r="E51" s="24">
        <v>39.664804469273747</v>
      </c>
      <c r="F51" s="4">
        <v>1.1071261500077931</v>
      </c>
      <c r="G51" s="5">
        <v>3.7610952309312475E-2</v>
      </c>
      <c r="H51" s="2"/>
      <c r="I51" s="21" t="s">
        <v>51</v>
      </c>
      <c r="J51" s="22">
        <v>543</v>
      </c>
      <c r="K51" s="22">
        <v>250</v>
      </c>
      <c r="L51" s="23">
        <v>-293</v>
      </c>
      <c r="M51" s="24">
        <v>-53.959484346224677</v>
      </c>
      <c r="N51" s="4">
        <v>-3.365881677197013</v>
      </c>
      <c r="O51" s="5">
        <v>3.7610952309312475E-2</v>
      </c>
      <c r="P51" s="2"/>
      <c r="Q51" s="21" t="s">
        <v>51</v>
      </c>
      <c r="R51" s="22">
        <v>1954</v>
      </c>
      <c r="S51" s="22">
        <v>856</v>
      </c>
      <c r="T51" s="23">
        <v>-1098</v>
      </c>
      <c r="U51" s="24">
        <v>-56.192425793244624</v>
      </c>
      <c r="V51" s="4">
        <v>-3.4505515225794272</v>
      </c>
      <c r="W51" s="5">
        <v>3.2538867981905958E-2</v>
      </c>
    </row>
    <row r="52" spans="1:24" x14ac:dyDescent="0.4">
      <c r="A52" s="21" t="s">
        <v>52</v>
      </c>
      <c r="B52" s="22">
        <v>16</v>
      </c>
      <c r="C52" s="22">
        <v>3</v>
      </c>
      <c r="D52" s="23">
        <v>-13</v>
      </c>
      <c r="E52" s="24">
        <v>-81.25</v>
      </c>
      <c r="F52" s="4">
        <v>-0.2027132387338213</v>
      </c>
      <c r="G52" s="5">
        <v>4.5133142771174966E-4</v>
      </c>
      <c r="H52" s="2"/>
      <c r="I52" s="21" t="s">
        <v>52</v>
      </c>
      <c r="J52" s="22">
        <v>6</v>
      </c>
      <c r="K52" s="22">
        <v>3</v>
      </c>
      <c r="L52" s="23">
        <v>-3</v>
      </c>
      <c r="M52" s="24">
        <v>-50</v>
      </c>
      <c r="N52" s="4">
        <v>-3.4462952326249276E-2</v>
      </c>
      <c r="O52" s="5">
        <v>4.5133142771174966E-4</v>
      </c>
      <c r="P52" s="2"/>
      <c r="Q52" s="21" t="s">
        <v>52</v>
      </c>
      <c r="R52" s="22">
        <v>28</v>
      </c>
      <c r="S52" s="22">
        <v>26</v>
      </c>
      <c r="T52" s="23">
        <v>-2</v>
      </c>
      <c r="U52" s="24">
        <v>-7.1428571428571388</v>
      </c>
      <c r="V52" s="4">
        <v>-6.2851576003268251E-3</v>
      </c>
      <c r="W52" s="5">
        <v>9.8833010225415278E-4</v>
      </c>
    </row>
    <row r="53" spans="1:24" x14ac:dyDescent="0.4">
      <c r="A53" s="21" t="s">
        <v>53</v>
      </c>
      <c r="B53" s="22">
        <v>5</v>
      </c>
      <c r="C53" s="22">
        <v>32</v>
      </c>
      <c r="D53" s="23">
        <v>27</v>
      </c>
      <c r="E53" s="24">
        <v>540</v>
      </c>
      <c r="F53" s="4">
        <v>0.42101980352409041</v>
      </c>
      <c r="G53" s="5">
        <v>4.8142018955919961E-3</v>
      </c>
      <c r="H53" s="2"/>
      <c r="I53" s="21" t="s">
        <v>53</v>
      </c>
      <c r="J53" s="22">
        <v>14</v>
      </c>
      <c r="K53" s="22">
        <v>32</v>
      </c>
      <c r="L53" s="23">
        <v>18</v>
      </c>
      <c r="M53" s="24">
        <v>128.57142857142856</v>
      </c>
      <c r="N53" s="4">
        <v>0.20677771395749567</v>
      </c>
      <c r="O53" s="5">
        <v>4.8142018955919961E-3</v>
      </c>
      <c r="P53" s="2"/>
      <c r="Q53" s="21" t="s">
        <v>53</v>
      </c>
      <c r="R53" s="22">
        <v>93</v>
      </c>
      <c r="S53" s="22">
        <v>64</v>
      </c>
      <c r="T53" s="23">
        <v>-29</v>
      </c>
      <c r="U53" s="24">
        <v>-31.182795698924721</v>
      </c>
      <c r="V53" s="4">
        <v>-9.1134785204738972E-2</v>
      </c>
      <c r="W53" s="5">
        <v>2.4328125593948381E-3</v>
      </c>
    </row>
    <row r="54" spans="1:24" x14ac:dyDescent="0.4">
      <c r="A54" s="21" t="s">
        <v>54</v>
      </c>
      <c r="B54" s="22">
        <v>4</v>
      </c>
      <c r="C54" s="22">
        <v>617</v>
      </c>
      <c r="D54" s="23">
        <v>613</v>
      </c>
      <c r="E54" s="24">
        <v>15325</v>
      </c>
      <c r="F54" s="4">
        <v>9.5587088726024962</v>
      </c>
      <c r="G54" s="5">
        <v>9.2823830299383181E-2</v>
      </c>
      <c r="H54" s="2"/>
      <c r="I54" s="21" t="s">
        <v>54</v>
      </c>
      <c r="J54" s="22">
        <v>4</v>
      </c>
      <c r="K54" s="22">
        <v>617</v>
      </c>
      <c r="L54" s="23">
        <v>613</v>
      </c>
      <c r="M54" s="24">
        <v>15325</v>
      </c>
      <c r="N54" s="4">
        <v>7.041929925330269</v>
      </c>
      <c r="O54" s="5">
        <v>9.2823830299383181E-2</v>
      </c>
      <c r="P54" s="2"/>
      <c r="Q54" s="21" t="s">
        <v>54</v>
      </c>
      <c r="R54" s="22">
        <v>15</v>
      </c>
      <c r="S54" s="22">
        <v>634</v>
      </c>
      <c r="T54" s="23">
        <v>619</v>
      </c>
      <c r="U54" s="24">
        <v>4126.666666666667</v>
      </c>
      <c r="V54" s="4">
        <v>1.9452562773011526</v>
      </c>
      <c r="W54" s="5">
        <v>2.4100049416505114E-2</v>
      </c>
    </row>
    <row r="55" spans="1:24" x14ac:dyDescent="0.4">
      <c r="A55" s="21" t="s">
        <v>55</v>
      </c>
      <c r="B55" s="22">
        <v>29</v>
      </c>
      <c r="C55" s="22">
        <v>39</v>
      </c>
      <c r="D55" s="23">
        <v>10</v>
      </c>
      <c r="E55" s="24">
        <v>34.482758620689651</v>
      </c>
      <c r="F55" s="4">
        <v>0.15593326056447793</v>
      </c>
      <c r="G55" s="5">
        <v>5.867308560252746E-3</v>
      </c>
      <c r="H55" s="2"/>
      <c r="I55" s="21" t="s">
        <v>55</v>
      </c>
      <c r="J55" s="22">
        <v>12</v>
      </c>
      <c r="K55" s="22">
        <v>39</v>
      </c>
      <c r="L55" s="23">
        <v>27</v>
      </c>
      <c r="M55" s="24">
        <v>225</v>
      </c>
      <c r="N55" s="4">
        <v>0.3101665709362435</v>
      </c>
      <c r="O55" s="5">
        <v>5.867308560252746E-3</v>
      </c>
      <c r="P55" s="2"/>
      <c r="Q55" s="21" t="s">
        <v>55</v>
      </c>
      <c r="R55" s="22">
        <v>125</v>
      </c>
      <c r="S55" s="22">
        <v>112</v>
      </c>
      <c r="T55" s="23">
        <v>-13</v>
      </c>
      <c r="U55" s="24">
        <v>-10.399999999999991</v>
      </c>
      <c r="V55" s="4">
        <v>-4.0853524402124364E-2</v>
      </c>
      <c r="W55" s="5">
        <v>4.2574219789409664E-3</v>
      </c>
    </row>
    <row r="56" spans="1:24" x14ac:dyDescent="0.4">
      <c r="A56" s="21" t="s">
        <v>56</v>
      </c>
      <c r="B56" s="22">
        <v>233</v>
      </c>
      <c r="C56" s="22">
        <v>319</v>
      </c>
      <c r="D56" s="23">
        <v>86</v>
      </c>
      <c r="E56" s="24">
        <v>36.909871244635184</v>
      </c>
      <c r="F56" s="4">
        <v>1.3410260408545103</v>
      </c>
      <c r="G56" s="5">
        <v>4.7991575146682716E-2</v>
      </c>
      <c r="H56" s="2"/>
      <c r="I56" s="21" t="s">
        <v>56</v>
      </c>
      <c r="J56" s="22">
        <v>376</v>
      </c>
      <c r="K56" s="22">
        <v>319</v>
      </c>
      <c r="L56" s="23">
        <v>-57</v>
      </c>
      <c r="M56" s="24">
        <v>-15.159574468085097</v>
      </c>
      <c r="N56" s="4">
        <v>-0.6547960941987363</v>
      </c>
      <c r="O56" s="5">
        <v>4.7991575146682716E-2</v>
      </c>
      <c r="P56" s="2"/>
      <c r="Q56" s="21" t="s">
        <v>56</v>
      </c>
      <c r="R56" s="22">
        <v>1370</v>
      </c>
      <c r="S56" s="22">
        <v>1065</v>
      </c>
      <c r="T56" s="23">
        <v>-305</v>
      </c>
      <c r="U56" s="24">
        <v>-22.262773722627742</v>
      </c>
      <c r="V56" s="4">
        <v>-0.95848653404984085</v>
      </c>
      <c r="W56" s="5">
        <v>4.0483521496179724E-2</v>
      </c>
    </row>
    <row r="57" spans="1:24" x14ac:dyDescent="0.4">
      <c r="A57" s="21" t="s">
        <v>57</v>
      </c>
      <c r="B57" s="22">
        <v>447</v>
      </c>
      <c r="C57" s="22">
        <v>424</v>
      </c>
      <c r="D57" s="23">
        <v>-23</v>
      </c>
      <c r="E57" s="24">
        <v>-5.1454138702460881</v>
      </c>
      <c r="F57" s="4">
        <v>-0.35864649929829923</v>
      </c>
      <c r="G57" s="5">
        <v>6.3788175116593945E-2</v>
      </c>
      <c r="H57" s="2"/>
      <c r="I57" s="21" t="s">
        <v>57</v>
      </c>
      <c r="J57" s="22">
        <v>28</v>
      </c>
      <c r="K57" s="22">
        <v>424</v>
      </c>
      <c r="L57" s="23">
        <v>396</v>
      </c>
      <c r="M57" s="24">
        <v>1414.2857142857142</v>
      </c>
      <c r="N57" s="4">
        <v>4.5491097070649049</v>
      </c>
      <c r="O57" s="5">
        <v>6.3788175116593945E-2</v>
      </c>
      <c r="P57" s="2"/>
      <c r="Q57" s="21" t="s">
        <v>57</v>
      </c>
      <c r="R57" s="22">
        <v>1964</v>
      </c>
      <c r="S57" s="22">
        <v>911</v>
      </c>
      <c r="T57" s="23">
        <v>-1053</v>
      </c>
      <c r="U57" s="24">
        <v>-53.615071283095723</v>
      </c>
      <c r="V57" s="4">
        <v>-3.3091354765720737</v>
      </c>
      <c r="W57" s="5">
        <v>3.4629566275135894E-2</v>
      </c>
    </row>
    <row r="58" spans="1:24" x14ac:dyDescent="0.4">
      <c r="A58" s="21" t="s">
        <v>58</v>
      </c>
      <c r="B58" s="22">
        <v>347</v>
      </c>
      <c r="C58" s="22">
        <v>52</v>
      </c>
      <c r="D58" s="23">
        <v>-295</v>
      </c>
      <c r="E58" s="24">
        <v>-85.014409221902014</v>
      </c>
      <c r="F58" s="4">
        <v>-4.6000311866520986</v>
      </c>
      <c r="G58" s="5">
        <v>7.8230780803369947E-3</v>
      </c>
      <c r="H58" s="2"/>
      <c r="I58" s="21" t="s">
        <v>58</v>
      </c>
      <c r="J58" s="22">
        <v>52</v>
      </c>
      <c r="K58" s="22">
        <v>52</v>
      </c>
      <c r="L58" s="23">
        <v>0</v>
      </c>
      <c r="M58" s="24">
        <v>0</v>
      </c>
      <c r="N58" s="4">
        <v>0</v>
      </c>
      <c r="O58" s="5">
        <v>7.8230780803369947E-3</v>
      </c>
      <c r="P58" s="2"/>
      <c r="Q58" s="21" t="s">
        <v>58</v>
      </c>
      <c r="R58" s="22">
        <v>944</v>
      </c>
      <c r="S58" s="22">
        <v>500</v>
      </c>
      <c r="T58" s="23">
        <v>-444</v>
      </c>
      <c r="U58" s="24">
        <v>-47.03389830508474</v>
      </c>
      <c r="V58" s="4">
        <v>-1.3953049872725554</v>
      </c>
      <c r="W58" s="5">
        <v>1.900634812027217E-2</v>
      </c>
    </row>
    <row r="59" spans="1:24" x14ac:dyDescent="0.4">
      <c r="A59" s="30" t="s">
        <v>59</v>
      </c>
      <c r="B59" s="31">
        <v>13</v>
      </c>
      <c r="C59" s="31">
        <v>323</v>
      </c>
      <c r="D59" s="32">
        <v>310</v>
      </c>
      <c r="E59" s="33">
        <v>2384.6153846153848</v>
      </c>
      <c r="F59" s="6">
        <v>4.8339310774988151</v>
      </c>
      <c r="G59" s="7">
        <v>4.859335038363171E-2</v>
      </c>
      <c r="H59" s="2"/>
      <c r="I59" s="30" t="s">
        <v>59</v>
      </c>
      <c r="J59" s="31">
        <v>33</v>
      </c>
      <c r="K59" s="31">
        <v>323</v>
      </c>
      <c r="L59" s="32">
        <v>290</v>
      </c>
      <c r="M59" s="33">
        <v>878.78787878787875</v>
      </c>
      <c r="N59" s="6">
        <v>3.3314187248707636</v>
      </c>
      <c r="O59" s="7">
        <v>4.859335038363171E-2</v>
      </c>
      <c r="P59" s="2"/>
      <c r="Q59" s="30" t="s">
        <v>59</v>
      </c>
      <c r="R59" s="31">
        <v>93</v>
      </c>
      <c r="S59" s="31">
        <v>391</v>
      </c>
      <c r="T59" s="32">
        <v>298</v>
      </c>
      <c r="U59" s="33">
        <v>320.43010752688173</v>
      </c>
      <c r="V59" s="6">
        <v>0.93648848244869709</v>
      </c>
      <c r="W59" s="7">
        <v>1.4862964230052837E-2</v>
      </c>
    </row>
    <row r="61" spans="1:24" x14ac:dyDescent="0.4">
      <c r="A61" s="9" t="s">
        <v>78</v>
      </c>
      <c r="I61" s="9" t="s">
        <v>78</v>
      </c>
      <c r="Q61" s="9" t="s">
        <v>78</v>
      </c>
    </row>
    <row r="63" spans="1:24" x14ac:dyDescent="0.4">
      <c r="E63" s="34"/>
      <c r="F63" s="34"/>
      <c r="G63" s="34"/>
      <c r="H63" s="34"/>
      <c r="I63" s="34"/>
      <c r="J63" s="10"/>
      <c r="K63" s="10"/>
      <c r="L63" s="10"/>
      <c r="M63" s="34"/>
      <c r="N63" s="34"/>
      <c r="O63" s="34"/>
      <c r="P63" s="34"/>
      <c r="Q63" s="34"/>
      <c r="R63" s="10"/>
      <c r="S63" s="10"/>
      <c r="T63" s="10"/>
      <c r="U63" s="34"/>
      <c r="V63" s="34"/>
      <c r="W63" s="34"/>
      <c r="X63" s="34"/>
    </row>
    <row r="64" spans="1:24" x14ac:dyDescent="0.4">
      <c r="E64" s="34"/>
      <c r="F64" s="34"/>
      <c r="G64" s="34"/>
      <c r="H64" s="34"/>
      <c r="I64" s="34"/>
      <c r="J64" s="10"/>
      <c r="K64" s="10"/>
      <c r="L64" s="10"/>
      <c r="M64" s="34"/>
      <c r="N64" s="34"/>
      <c r="O64" s="34"/>
      <c r="P64" s="34"/>
      <c r="Q64" s="34"/>
      <c r="R64" s="10"/>
      <c r="S64" s="10"/>
      <c r="T64" s="10"/>
      <c r="U64" s="34"/>
      <c r="V64" s="34"/>
      <c r="W64" s="34"/>
      <c r="X64" s="34"/>
    </row>
    <row r="65" spans="5:24" x14ac:dyDescent="0.4">
      <c r="E65" s="34"/>
      <c r="F65" s="34"/>
      <c r="G65" s="34"/>
      <c r="H65" s="34"/>
      <c r="I65" s="34"/>
      <c r="J65" s="10"/>
      <c r="K65" s="10"/>
      <c r="L65" s="10"/>
      <c r="M65" s="34"/>
      <c r="N65" s="34"/>
      <c r="O65" s="34"/>
      <c r="P65" s="34"/>
      <c r="Q65" s="34"/>
      <c r="R65" s="10"/>
      <c r="S65" s="10"/>
      <c r="T65" s="10"/>
      <c r="U65" s="34"/>
      <c r="V65" s="34"/>
      <c r="W65" s="34"/>
      <c r="X65" s="34"/>
    </row>
    <row r="66" spans="5:24" x14ac:dyDescent="0.4">
      <c r="E66" s="34"/>
      <c r="F66" s="34"/>
      <c r="G66" s="34"/>
      <c r="H66" s="34"/>
      <c r="I66" s="34"/>
      <c r="J66" s="10"/>
      <c r="K66" s="10"/>
      <c r="L66" s="10"/>
      <c r="M66" s="34"/>
      <c r="N66" s="34"/>
      <c r="O66" s="34"/>
      <c r="P66" s="34"/>
      <c r="Q66" s="34"/>
      <c r="R66" s="10"/>
      <c r="S66" s="10"/>
      <c r="T66" s="10"/>
      <c r="U66" s="34"/>
      <c r="V66" s="34"/>
      <c r="W66" s="34"/>
      <c r="X66" s="34"/>
    </row>
    <row r="67" spans="5:24" x14ac:dyDescent="0.4">
      <c r="E67" s="34"/>
      <c r="F67" s="34"/>
      <c r="G67" s="34"/>
      <c r="H67" s="34"/>
      <c r="I67" s="34"/>
      <c r="J67" s="10"/>
      <c r="K67" s="10"/>
      <c r="L67" s="10"/>
      <c r="M67" s="34"/>
      <c r="N67" s="34"/>
      <c r="O67" s="34"/>
      <c r="P67" s="34"/>
      <c r="Q67" s="34"/>
      <c r="R67" s="10"/>
      <c r="S67" s="10"/>
      <c r="T67" s="10"/>
      <c r="U67" s="34"/>
      <c r="V67" s="34"/>
      <c r="W67" s="34"/>
      <c r="X67" s="34"/>
    </row>
    <row r="68" spans="5:24" x14ac:dyDescent="0.4">
      <c r="E68" s="34"/>
      <c r="F68" s="34"/>
      <c r="G68" s="34"/>
      <c r="H68" s="34"/>
      <c r="I68" s="34"/>
      <c r="J68" s="10"/>
      <c r="K68" s="10"/>
      <c r="L68" s="10"/>
      <c r="M68" s="34"/>
      <c r="N68" s="34"/>
      <c r="O68" s="34"/>
      <c r="P68" s="34"/>
      <c r="Q68" s="34"/>
      <c r="R68" s="10"/>
      <c r="S68" s="10"/>
      <c r="T68" s="10"/>
      <c r="U68" s="34"/>
      <c r="V68" s="34"/>
      <c r="W68" s="34"/>
      <c r="X68" s="34"/>
    </row>
    <row r="69" spans="5:24" x14ac:dyDescent="0.4">
      <c r="E69" s="34"/>
      <c r="F69" s="34"/>
      <c r="G69" s="34"/>
      <c r="H69" s="34"/>
      <c r="I69" s="34"/>
      <c r="J69" s="10"/>
      <c r="K69" s="10"/>
      <c r="L69" s="10"/>
      <c r="M69" s="34"/>
      <c r="N69" s="34"/>
      <c r="O69" s="34"/>
      <c r="P69" s="34"/>
      <c r="Q69" s="34"/>
      <c r="R69" s="10"/>
      <c r="S69" s="10"/>
      <c r="T69" s="10"/>
      <c r="U69" s="34"/>
      <c r="V69" s="34"/>
      <c r="W69" s="34"/>
      <c r="X69" s="34"/>
    </row>
    <row r="70" spans="5:24" x14ac:dyDescent="0.4">
      <c r="E70" s="34"/>
      <c r="F70" s="34"/>
      <c r="G70" s="34"/>
      <c r="H70" s="34"/>
      <c r="I70" s="34"/>
      <c r="J70" s="10"/>
      <c r="K70" s="10"/>
      <c r="L70" s="10"/>
      <c r="M70" s="34"/>
      <c r="N70" s="34"/>
      <c r="O70" s="34"/>
      <c r="P70" s="34"/>
      <c r="Q70" s="34"/>
      <c r="R70" s="10"/>
      <c r="S70" s="10"/>
      <c r="T70" s="10"/>
      <c r="U70" s="34"/>
      <c r="V70" s="34"/>
      <c r="W70" s="34"/>
      <c r="X70" s="34"/>
    </row>
    <row r="71" spans="5:24" x14ac:dyDescent="0.4">
      <c r="E71" s="34"/>
      <c r="F71" s="34"/>
      <c r="G71" s="34"/>
      <c r="H71" s="34"/>
      <c r="I71" s="34"/>
      <c r="J71" s="10"/>
      <c r="K71" s="10"/>
      <c r="L71" s="10"/>
      <c r="M71" s="34"/>
      <c r="N71" s="34"/>
      <c r="O71" s="34"/>
      <c r="P71" s="34"/>
      <c r="Q71" s="34"/>
      <c r="R71" s="10"/>
      <c r="S71" s="10"/>
      <c r="T71" s="10"/>
      <c r="U71" s="34"/>
      <c r="V71" s="34"/>
      <c r="W71" s="34"/>
      <c r="X71" s="34"/>
    </row>
    <row r="72" spans="5:24" x14ac:dyDescent="0.4">
      <c r="E72" s="34"/>
      <c r="F72" s="34"/>
      <c r="G72" s="34"/>
      <c r="H72" s="34"/>
      <c r="I72" s="34"/>
      <c r="J72" s="10"/>
      <c r="K72" s="10"/>
      <c r="L72" s="10"/>
      <c r="M72" s="34"/>
      <c r="N72" s="34"/>
      <c r="O72" s="34"/>
      <c r="P72" s="34"/>
      <c r="Q72" s="34"/>
      <c r="R72" s="10"/>
      <c r="S72" s="10"/>
      <c r="T72" s="10"/>
      <c r="U72" s="34"/>
      <c r="V72" s="34"/>
      <c r="W72" s="34"/>
      <c r="X72" s="34"/>
    </row>
    <row r="73" spans="5:24" x14ac:dyDescent="0.4">
      <c r="E73" s="34"/>
      <c r="F73" s="34"/>
      <c r="G73" s="34"/>
      <c r="H73" s="34"/>
      <c r="I73" s="34"/>
      <c r="J73" s="10"/>
      <c r="K73" s="10"/>
      <c r="L73" s="10"/>
      <c r="M73" s="34"/>
      <c r="N73" s="34"/>
      <c r="O73" s="34"/>
      <c r="P73" s="34"/>
      <c r="Q73" s="34"/>
      <c r="R73" s="10"/>
      <c r="S73" s="10"/>
      <c r="T73" s="10"/>
      <c r="U73" s="34"/>
      <c r="V73" s="34"/>
      <c r="W73" s="34"/>
      <c r="X73" s="34"/>
    </row>
    <row r="74" spans="5:24" x14ac:dyDescent="0.4">
      <c r="E74" s="34"/>
      <c r="F74" s="34"/>
      <c r="G74" s="34"/>
      <c r="H74" s="34"/>
      <c r="I74" s="34"/>
      <c r="J74" s="10"/>
      <c r="K74" s="10"/>
      <c r="L74" s="10"/>
      <c r="M74" s="34"/>
      <c r="N74" s="34"/>
      <c r="O74" s="34"/>
      <c r="P74" s="34"/>
      <c r="Q74" s="34"/>
      <c r="R74" s="10"/>
      <c r="S74" s="10"/>
      <c r="T74" s="10"/>
      <c r="U74" s="34"/>
      <c r="V74" s="34"/>
      <c r="W74" s="34"/>
      <c r="X74" s="34"/>
    </row>
    <row r="75" spans="5:24" x14ac:dyDescent="0.4">
      <c r="E75" s="34"/>
      <c r="F75" s="34"/>
      <c r="G75" s="34"/>
      <c r="H75" s="34"/>
      <c r="I75" s="34"/>
      <c r="J75" s="10"/>
      <c r="K75" s="10"/>
      <c r="L75" s="10"/>
      <c r="M75" s="34"/>
      <c r="N75" s="34"/>
      <c r="O75" s="34"/>
      <c r="P75" s="34"/>
      <c r="Q75" s="34"/>
      <c r="R75" s="10"/>
      <c r="S75" s="10"/>
      <c r="T75" s="10"/>
      <c r="U75" s="34"/>
      <c r="V75" s="34"/>
      <c r="W75" s="34"/>
      <c r="X75" s="34"/>
    </row>
    <row r="76" spans="5:24" x14ac:dyDescent="0.4">
      <c r="E76" s="34"/>
      <c r="F76" s="34"/>
      <c r="G76" s="34"/>
      <c r="H76" s="34"/>
      <c r="I76" s="34"/>
      <c r="J76" s="10"/>
      <c r="K76" s="10"/>
      <c r="L76" s="10"/>
      <c r="M76" s="34"/>
      <c r="N76" s="34"/>
      <c r="O76" s="34"/>
      <c r="P76" s="34"/>
      <c r="Q76" s="34"/>
      <c r="R76" s="10"/>
      <c r="S76" s="10"/>
      <c r="T76" s="10"/>
      <c r="U76" s="34"/>
      <c r="V76" s="34"/>
      <c r="W76" s="34"/>
      <c r="X76" s="34"/>
    </row>
    <row r="77" spans="5:24" x14ac:dyDescent="0.4">
      <c r="E77" s="34"/>
      <c r="F77" s="34"/>
      <c r="G77" s="34"/>
      <c r="H77" s="34"/>
      <c r="I77" s="34"/>
      <c r="J77" s="10"/>
      <c r="K77" s="10"/>
      <c r="L77" s="10"/>
      <c r="M77" s="34"/>
      <c r="N77" s="34"/>
      <c r="O77" s="34"/>
      <c r="P77" s="34"/>
      <c r="Q77" s="34"/>
      <c r="R77" s="10"/>
      <c r="S77" s="10"/>
      <c r="T77" s="10"/>
      <c r="U77" s="34"/>
      <c r="V77" s="34"/>
      <c r="W77" s="34"/>
      <c r="X77" s="34"/>
    </row>
    <row r="78" spans="5:24" x14ac:dyDescent="0.4">
      <c r="E78" s="34"/>
      <c r="F78" s="34"/>
      <c r="G78" s="34"/>
      <c r="H78" s="34"/>
      <c r="I78" s="34"/>
      <c r="J78" s="10"/>
      <c r="K78" s="10"/>
      <c r="L78" s="10"/>
      <c r="M78" s="34"/>
      <c r="N78" s="34"/>
      <c r="O78" s="34"/>
      <c r="P78" s="34"/>
      <c r="Q78" s="34"/>
      <c r="R78" s="10"/>
      <c r="S78" s="10"/>
      <c r="T78" s="10"/>
      <c r="U78" s="34"/>
      <c r="V78" s="34"/>
      <c r="W78" s="34"/>
      <c r="X78" s="34"/>
    </row>
    <row r="79" spans="5:24" x14ac:dyDescent="0.4">
      <c r="E79" s="34"/>
      <c r="F79" s="34"/>
      <c r="G79" s="34"/>
      <c r="H79" s="34"/>
      <c r="I79" s="34"/>
      <c r="J79" s="10"/>
      <c r="K79" s="10"/>
      <c r="L79" s="10"/>
      <c r="M79" s="34"/>
      <c r="N79" s="34"/>
      <c r="O79" s="34"/>
      <c r="P79" s="34"/>
      <c r="Q79" s="34"/>
      <c r="R79" s="10"/>
      <c r="S79" s="10"/>
      <c r="T79" s="10"/>
      <c r="U79" s="34"/>
      <c r="V79" s="34"/>
      <c r="W79" s="34"/>
      <c r="X79" s="34"/>
    </row>
    <row r="80" spans="5:24" x14ac:dyDescent="0.4">
      <c r="E80" s="34"/>
      <c r="F80" s="34"/>
      <c r="G80" s="34"/>
      <c r="H80" s="34"/>
      <c r="I80" s="34"/>
      <c r="J80" s="10"/>
      <c r="K80" s="10"/>
      <c r="L80" s="10"/>
      <c r="M80" s="34"/>
      <c r="N80" s="34"/>
      <c r="O80" s="34"/>
      <c r="P80" s="34"/>
      <c r="Q80" s="34"/>
      <c r="R80" s="10"/>
      <c r="S80" s="10"/>
      <c r="T80" s="10"/>
      <c r="U80" s="34"/>
      <c r="V80" s="34"/>
      <c r="W80" s="34"/>
      <c r="X80" s="34"/>
    </row>
    <row r="81" spans="5:24" x14ac:dyDescent="0.4">
      <c r="E81" s="34"/>
      <c r="F81" s="34"/>
      <c r="G81" s="34"/>
      <c r="H81" s="34"/>
      <c r="I81" s="34"/>
      <c r="J81" s="10"/>
      <c r="K81" s="10"/>
      <c r="L81" s="10"/>
      <c r="M81" s="34"/>
      <c r="N81" s="34"/>
      <c r="O81" s="34"/>
      <c r="P81" s="34"/>
      <c r="Q81" s="34"/>
      <c r="R81" s="10"/>
      <c r="S81" s="10"/>
      <c r="T81" s="10"/>
      <c r="U81" s="34"/>
      <c r="V81" s="34"/>
      <c r="W81" s="34"/>
      <c r="X81" s="34"/>
    </row>
    <row r="82" spans="5:24" x14ac:dyDescent="0.4">
      <c r="E82" s="34"/>
      <c r="F82" s="34"/>
      <c r="G82" s="34"/>
      <c r="H82" s="34"/>
      <c r="I82" s="34"/>
      <c r="J82" s="10"/>
      <c r="K82" s="10"/>
      <c r="L82" s="10"/>
      <c r="M82" s="34"/>
      <c r="N82" s="34"/>
      <c r="O82" s="34"/>
      <c r="P82" s="34"/>
      <c r="Q82" s="34"/>
      <c r="R82" s="10"/>
      <c r="S82" s="10"/>
      <c r="T82" s="10"/>
      <c r="U82" s="34"/>
      <c r="V82" s="34"/>
      <c r="W82" s="34"/>
      <c r="X82" s="34"/>
    </row>
    <row r="83" spans="5:24" x14ac:dyDescent="0.4">
      <c r="E83" s="34"/>
      <c r="F83" s="34"/>
      <c r="G83" s="34"/>
      <c r="H83" s="34"/>
      <c r="I83" s="34"/>
      <c r="J83" s="10"/>
      <c r="K83" s="10"/>
      <c r="L83" s="10"/>
      <c r="M83" s="34"/>
      <c r="N83" s="34"/>
      <c r="O83" s="34"/>
      <c r="P83" s="34"/>
      <c r="Q83" s="34"/>
      <c r="R83" s="10"/>
      <c r="S83" s="10"/>
      <c r="T83" s="10"/>
      <c r="U83" s="34"/>
      <c r="V83" s="34"/>
      <c r="W83" s="34"/>
      <c r="X83" s="34"/>
    </row>
    <row r="84" spans="5:24" x14ac:dyDescent="0.4">
      <c r="E84" s="34"/>
      <c r="F84" s="34"/>
      <c r="G84" s="34"/>
      <c r="H84" s="34"/>
      <c r="I84" s="34"/>
      <c r="J84" s="10"/>
      <c r="K84" s="10"/>
      <c r="L84" s="10"/>
      <c r="M84" s="34"/>
      <c r="N84" s="34"/>
      <c r="O84" s="34"/>
      <c r="P84" s="34"/>
      <c r="Q84" s="34"/>
      <c r="R84" s="10"/>
      <c r="S84" s="10"/>
      <c r="T84" s="10"/>
      <c r="U84" s="34"/>
      <c r="V84" s="34"/>
      <c r="W84" s="34"/>
      <c r="X84" s="34"/>
    </row>
    <row r="85" spans="5:24" x14ac:dyDescent="0.4">
      <c r="E85" s="34"/>
      <c r="F85" s="34"/>
      <c r="G85" s="34"/>
      <c r="H85" s="34"/>
      <c r="I85" s="34"/>
      <c r="J85" s="10"/>
      <c r="K85" s="10"/>
      <c r="L85" s="10"/>
      <c r="M85" s="34"/>
      <c r="N85" s="34"/>
      <c r="O85" s="34"/>
      <c r="P85" s="34"/>
      <c r="Q85" s="34"/>
      <c r="R85" s="10"/>
      <c r="S85" s="10"/>
      <c r="T85" s="10"/>
      <c r="U85" s="34"/>
      <c r="V85" s="34"/>
      <c r="W85" s="34"/>
      <c r="X85" s="34"/>
    </row>
    <row r="86" spans="5:24" x14ac:dyDescent="0.4">
      <c r="E86" s="34"/>
      <c r="F86" s="34"/>
      <c r="G86" s="34"/>
      <c r="H86" s="34"/>
      <c r="I86" s="34"/>
      <c r="J86" s="10"/>
      <c r="K86" s="10"/>
      <c r="L86" s="10"/>
      <c r="M86" s="34"/>
      <c r="N86" s="34"/>
      <c r="O86" s="34"/>
      <c r="P86" s="34"/>
      <c r="Q86" s="34"/>
      <c r="R86" s="10"/>
      <c r="S86" s="10"/>
      <c r="T86" s="10"/>
      <c r="U86" s="34"/>
      <c r="V86" s="34"/>
      <c r="W86" s="34"/>
      <c r="X86" s="34"/>
    </row>
    <row r="87" spans="5:24" x14ac:dyDescent="0.4">
      <c r="E87" s="34"/>
      <c r="F87" s="34"/>
      <c r="G87" s="34"/>
      <c r="H87" s="34"/>
      <c r="I87" s="34"/>
      <c r="J87" s="10"/>
      <c r="K87" s="10"/>
      <c r="L87" s="10"/>
      <c r="M87" s="34"/>
      <c r="N87" s="34"/>
      <c r="O87" s="34"/>
      <c r="P87" s="34"/>
      <c r="Q87" s="34"/>
      <c r="R87" s="10"/>
      <c r="S87" s="10"/>
      <c r="T87" s="10"/>
      <c r="U87" s="34"/>
      <c r="V87" s="34"/>
      <c r="W87" s="34"/>
      <c r="X87" s="34"/>
    </row>
    <row r="88" spans="5:24" x14ac:dyDescent="0.4">
      <c r="E88" s="34"/>
      <c r="F88" s="34"/>
      <c r="G88" s="34"/>
      <c r="H88" s="34"/>
      <c r="I88" s="34"/>
      <c r="J88" s="10"/>
      <c r="K88" s="10"/>
      <c r="L88" s="10"/>
      <c r="M88" s="34"/>
      <c r="N88" s="34"/>
      <c r="O88" s="34"/>
      <c r="P88" s="34"/>
      <c r="Q88" s="34"/>
      <c r="R88" s="10"/>
      <c r="S88" s="10"/>
      <c r="T88" s="10"/>
      <c r="U88" s="34"/>
      <c r="V88" s="34"/>
      <c r="W88" s="34"/>
      <c r="X88" s="34"/>
    </row>
    <row r="89" spans="5:24" x14ac:dyDescent="0.4">
      <c r="E89" s="34"/>
      <c r="F89" s="34"/>
      <c r="G89" s="34"/>
      <c r="H89" s="34"/>
      <c r="I89" s="34"/>
      <c r="J89" s="10"/>
      <c r="K89" s="10"/>
      <c r="L89" s="10"/>
      <c r="M89" s="34"/>
      <c r="N89" s="34"/>
      <c r="O89" s="34"/>
      <c r="P89" s="34"/>
      <c r="Q89" s="34"/>
      <c r="R89" s="10"/>
      <c r="S89" s="10"/>
      <c r="T89" s="10"/>
      <c r="U89" s="34"/>
      <c r="V89" s="34"/>
      <c r="W89" s="34"/>
      <c r="X89" s="34"/>
    </row>
    <row r="90" spans="5:24" x14ac:dyDescent="0.4">
      <c r="E90" s="34"/>
      <c r="F90" s="34"/>
      <c r="G90" s="34"/>
      <c r="H90" s="34"/>
      <c r="I90" s="34"/>
      <c r="J90" s="10"/>
      <c r="K90" s="10"/>
      <c r="L90" s="10"/>
      <c r="M90" s="34"/>
      <c r="N90" s="34"/>
      <c r="O90" s="34"/>
      <c r="P90" s="34"/>
      <c r="Q90" s="34"/>
      <c r="R90" s="10"/>
      <c r="S90" s="10"/>
      <c r="T90" s="10"/>
      <c r="U90" s="34"/>
      <c r="V90" s="34"/>
      <c r="W90" s="34"/>
      <c r="X90" s="34"/>
    </row>
    <row r="91" spans="5:24" x14ac:dyDescent="0.4">
      <c r="E91" s="34"/>
      <c r="F91" s="34"/>
      <c r="G91" s="34"/>
      <c r="H91" s="34"/>
      <c r="I91" s="34"/>
      <c r="J91" s="10"/>
      <c r="K91" s="10"/>
      <c r="L91" s="10"/>
      <c r="M91" s="34"/>
      <c r="N91" s="34"/>
      <c r="O91" s="34"/>
      <c r="P91" s="34"/>
      <c r="Q91" s="34"/>
      <c r="R91" s="10"/>
      <c r="S91" s="10"/>
      <c r="T91" s="10"/>
      <c r="U91" s="34"/>
      <c r="V91" s="34"/>
      <c r="W91" s="34"/>
      <c r="X91" s="34"/>
    </row>
    <row r="92" spans="5:24" x14ac:dyDescent="0.4">
      <c r="E92" s="34"/>
      <c r="F92" s="34"/>
      <c r="G92" s="34"/>
      <c r="H92" s="34"/>
      <c r="I92" s="34"/>
      <c r="J92" s="10"/>
      <c r="K92" s="10"/>
      <c r="L92" s="10"/>
      <c r="M92" s="34"/>
      <c r="N92" s="34"/>
      <c r="O92" s="34"/>
      <c r="P92" s="34"/>
      <c r="Q92" s="34"/>
      <c r="R92" s="10"/>
      <c r="S92" s="10"/>
      <c r="T92" s="10"/>
      <c r="U92" s="34"/>
      <c r="V92" s="34"/>
      <c r="W92" s="34"/>
      <c r="X92" s="34"/>
    </row>
    <row r="93" spans="5:24" x14ac:dyDescent="0.4">
      <c r="E93" s="34"/>
      <c r="F93" s="34"/>
      <c r="G93" s="34"/>
      <c r="H93" s="34"/>
      <c r="I93" s="34"/>
      <c r="J93" s="10"/>
      <c r="K93" s="10"/>
      <c r="L93" s="10"/>
      <c r="M93" s="34"/>
      <c r="N93" s="34"/>
      <c r="O93" s="34"/>
      <c r="P93" s="34"/>
      <c r="Q93" s="34"/>
      <c r="R93" s="10"/>
      <c r="S93" s="10"/>
      <c r="T93" s="10"/>
      <c r="U93" s="34"/>
      <c r="V93" s="34"/>
      <c r="W93" s="34"/>
      <c r="X93" s="34"/>
    </row>
    <row r="94" spans="5:24" x14ac:dyDescent="0.4">
      <c r="E94" s="34"/>
      <c r="F94" s="34"/>
      <c r="G94" s="34"/>
      <c r="H94" s="34"/>
      <c r="I94" s="34"/>
      <c r="J94" s="10"/>
      <c r="K94" s="10"/>
      <c r="L94" s="10"/>
      <c r="M94" s="34"/>
      <c r="N94" s="34"/>
      <c r="O94" s="34"/>
      <c r="P94" s="34"/>
      <c r="Q94" s="34"/>
      <c r="R94" s="10"/>
      <c r="S94" s="10"/>
      <c r="T94" s="10"/>
      <c r="U94" s="34"/>
      <c r="V94" s="34"/>
      <c r="W94" s="34"/>
      <c r="X94" s="34"/>
    </row>
    <row r="95" spans="5:24" x14ac:dyDescent="0.4">
      <c r="E95" s="34"/>
      <c r="F95" s="34"/>
      <c r="G95" s="34"/>
      <c r="H95" s="34"/>
      <c r="I95" s="34"/>
      <c r="J95" s="10"/>
      <c r="K95" s="10"/>
      <c r="L95" s="10"/>
      <c r="M95" s="34"/>
      <c r="N95" s="34"/>
      <c r="O95" s="34"/>
      <c r="P95" s="34"/>
      <c r="Q95" s="34"/>
      <c r="R95" s="10"/>
      <c r="S95" s="10"/>
      <c r="T95" s="10"/>
      <c r="U95" s="34"/>
      <c r="V95" s="34"/>
      <c r="W95" s="34"/>
      <c r="X95" s="34"/>
    </row>
    <row r="96" spans="5:24" x14ac:dyDescent="0.4">
      <c r="E96" s="34"/>
      <c r="F96" s="34"/>
      <c r="G96" s="34"/>
      <c r="H96" s="34"/>
      <c r="I96" s="34"/>
      <c r="J96" s="10"/>
      <c r="K96" s="10"/>
      <c r="L96" s="10"/>
      <c r="M96" s="34"/>
      <c r="N96" s="34"/>
      <c r="O96" s="34"/>
      <c r="P96" s="34"/>
      <c r="Q96" s="34"/>
      <c r="R96" s="10"/>
      <c r="S96" s="10"/>
      <c r="T96" s="10"/>
      <c r="U96" s="34"/>
      <c r="V96" s="34"/>
      <c r="W96" s="34"/>
      <c r="X96" s="34"/>
    </row>
    <row r="97" spans="5:24" x14ac:dyDescent="0.4">
      <c r="E97" s="34"/>
      <c r="F97" s="34"/>
      <c r="G97" s="34"/>
      <c r="H97" s="34"/>
      <c r="I97" s="34"/>
      <c r="J97" s="10"/>
      <c r="K97" s="10"/>
      <c r="L97" s="10"/>
      <c r="M97" s="34"/>
      <c r="N97" s="34"/>
      <c r="O97" s="34"/>
      <c r="P97" s="34"/>
      <c r="Q97" s="34"/>
      <c r="R97" s="10"/>
      <c r="S97" s="10"/>
      <c r="T97" s="10"/>
      <c r="U97" s="34"/>
      <c r="V97" s="34"/>
      <c r="W97" s="34"/>
      <c r="X97" s="34"/>
    </row>
    <row r="98" spans="5:24" x14ac:dyDescent="0.4">
      <c r="E98" s="34"/>
      <c r="F98" s="34"/>
      <c r="G98" s="34"/>
      <c r="H98" s="34"/>
      <c r="I98" s="34"/>
      <c r="J98" s="10"/>
      <c r="K98" s="10"/>
      <c r="L98" s="10"/>
      <c r="M98" s="34"/>
      <c r="N98" s="34"/>
      <c r="O98" s="34"/>
      <c r="P98" s="34"/>
      <c r="Q98" s="34"/>
      <c r="R98" s="10"/>
      <c r="S98" s="10"/>
      <c r="T98" s="10"/>
      <c r="U98" s="34"/>
      <c r="V98" s="34"/>
      <c r="W98" s="34"/>
      <c r="X98" s="34"/>
    </row>
    <row r="99" spans="5:24" x14ac:dyDescent="0.4">
      <c r="E99" s="34"/>
      <c r="F99" s="34"/>
      <c r="G99" s="34"/>
      <c r="H99" s="34"/>
      <c r="I99" s="34"/>
      <c r="J99" s="10"/>
      <c r="K99" s="10"/>
      <c r="L99" s="10"/>
      <c r="M99" s="34"/>
      <c r="N99" s="34"/>
      <c r="O99" s="34"/>
      <c r="P99" s="34"/>
      <c r="Q99" s="34"/>
      <c r="R99" s="10"/>
      <c r="S99" s="10"/>
      <c r="T99" s="10"/>
      <c r="U99" s="34"/>
      <c r="V99" s="34"/>
      <c r="W99" s="34"/>
      <c r="X99" s="34"/>
    </row>
    <row r="100" spans="5:24" x14ac:dyDescent="0.4">
      <c r="E100" s="34"/>
      <c r="F100" s="34"/>
      <c r="G100" s="34"/>
      <c r="H100" s="34"/>
      <c r="I100" s="34"/>
      <c r="J100" s="10"/>
      <c r="K100" s="10"/>
      <c r="L100" s="10"/>
      <c r="M100" s="34"/>
      <c r="N100" s="34"/>
      <c r="O100" s="34"/>
      <c r="P100" s="34"/>
      <c r="Q100" s="34"/>
      <c r="R100" s="10"/>
      <c r="S100" s="10"/>
      <c r="T100" s="10"/>
      <c r="U100" s="34"/>
      <c r="V100" s="34"/>
      <c r="W100" s="34"/>
      <c r="X100" s="34"/>
    </row>
    <row r="101" spans="5:24" x14ac:dyDescent="0.4">
      <c r="E101" s="34"/>
      <c r="F101" s="34"/>
      <c r="G101" s="34"/>
      <c r="H101" s="34"/>
      <c r="I101" s="34"/>
      <c r="J101" s="10"/>
      <c r="K101" s="10"/>
      <c r="L101" s="10"/>
      <c r="M101" s="34"/>
      <c r="N101" s="34"/>
      <c r="O101" s="34"/>
      <c r="P101" s="34"/>
      <c r="Q101" s="34"/>
      <c r="R101" s="10"/>
      <c r="S101" s="10"/>
      <c r="T101" s="10"/>
      <c r="U101" s="34"/>
      <c r="V101" s="34"/>
      <c r="W101" s="34"/>
      <c r="X101" s="34"/>
    </row>
    <row r="102" spans="5:24" x14ac:dyDescent="0.4">
      <c r="E102" s="34"/>
      <c r="F102" s="34"/>
      <c r="G102" s="34"/>
      <c r="H102" s="34"/>
      <c r="I102" s="34"/>
      <c r="J102" s="10"/>
      <c r="K102" s="10"/>
      <c r="L102" s="10"/>
      <c r="M102" s="34"/>
      <c r="N102" s="34"/>
      <c r="O102" s="34"/>
      <c r="P102" s="34"/>
      <c r="Q102" s="34"/>
      <c r="R102" s="10"/>
      <c r="S102" s="10"/>
      <c r="T102" s="10"/>
      <c r="U102" s="34"/>
      <c r="V102" s="34"/>
      <c r="W102" s="34"/>
      <c r="X102" s="34"/>
    </row>
    <row r="103" spans="5:24" x14ac:dyDescent="0.4">
      <c r="E103" s="34"/>
      <c r="F103" s="34"/>
      <c r="G103" s="34"/>
      <c r="H103" s="34"/>
      <c r="I103" s="34"/>
      <c r="J103" s="10"/>
      <c r="K103" s="10"/>
      <c r="L103" s="10"/>
      <c r="M103" s="34"/>
      <c r="N103" s="34"/>
      <c r="O103" s="34"/>
      <c r="P103" s="34"/>
      <c r="Q103" s="34"/>
      <c r="R103" s="10"/>
      <c r="S103" s="10"/>
      <c r="T103" s="10"/>
      <c r="U103" s="34"/>
      <c r="V103" s="34"/>
      <c r="W103" s="34"/>
      <c r="X103" s="34"/>
    </row>
    <row r="104" spans="5:24" x14ac:dyDescent="0.4">
      <c r="E104" s="34"/>
      <c r="F104" s="34"/>
      <c r="G104" s="34"/>
      <c r="H104" s="34"/>
      <c r="I104" s="34"/>
      <c r="J104" s="10"/>
      <c r="K104" s="10"/>
      <c r="L104" s="10"/>
      <c r="M104" s="34"/>
      <c r="N104" s="34"/>
      <c r="O104" s="34"/>
      <c r="P104" s="34"/>
      <c r="Q104" s="34"/>
      <c r="R104" s="10"/>
      <c r="S104" s="10"/>
      <c r="T104" s="10"/>
      <c r="U104" s="34"/>
      <c r="V104" s="34"/>
      <c r="W104" s="34"/>
      <c r="X104" s="34"/>
    </row>
    <row r="105" spans="5:24" x14ac:dyDescent="0.4">
      <c r="E105" s="34"/>
      <c r="F105" s="34"/>
      <c r="G105" s="34"/>
      <c r="H105" s="34"/>
      <c r="I105" s="34"/>
      <c r="J105" s="10"/>
      <c r="K105" s="10"/>
      <c r="L105" s="10"/>
      <c r="M105" s="34"/>
      <c r="N105" s="34"/>
      <c r="O105" s="34"/>
      <c r="P105" s="34"/>
      <c r="Q105" s="34"/>
      <c r="R105" s="10"/>
      <c r="S105" s="10"/>
      <c r="T105" s="10"/>
      <c r="U105" s="34"/>
      <c r="V105" s="34"/>
      <c r="W105" s="34"/>
      <c r="X105" s="34"/>
    </row>
    <row r="106" spans="5:24" x14ac:dyDescent="0.4">
      <c r="E106" s="34"/>
      <c r="F106" s="34"/>
      <c r="G106" s="34"/>
      <c r="H106" s="34"/>
      <c r="I106" s="34"/>
      <c r="J106" s="10"/>
      <c r="K106" s="10"/>
      <c r="L106" s="10"/>
      <c r="M106" s="34"/>
      <c r="N106" s="34"/>
      <c r="O106" s="34"/>
      <c r="P106" s="34"/>
      <c r="Q106" s="34"/>
      <c r="R106" s="10"/>
      <c r="S106" s="10"/>
      <c r="T106" s="10"/>
      <c r="U106" s="34"/>
      <c r="V106" s="34"/>
      <c r="W106" s="34"/>
      <c r="X106" s="34"/>
    </row>
    <row r="107" spans="5:24" x14ac:dyDescent="0.4">
      <c r="E107" s="34"/>
      <c r="F107" s="34"/>
      <c r="G107" s="34"/>
      <c r="H107" s="34"/>
      <c r="I107" s="34"/>
      <c r="J107" s="10"/>
      <c r="K107" s="10"/>
      <c r="L107" s="10"/>
      <c r="M107" s="34"/>
      <c r="N107" s="34"/>
      <c r="O107" s="34"/>
      <c r="P107" s="34"/>
      <c r="Q107" s="34"/>
      <c r="R107" s="10"/>
      <c r="S107" s="10"/>
      <c r="T107" s="10"/>
      <c r="U107" s="34"/>
      <c r="V107" s="34"/>
      <c r="W107" s="34"/>
      <c r="X107" s="34"/>
    </row>
    <row r="108" spans="5:24" x14ac:dyDescent="0.4">
      <c r="E108" s="34"/>
      <c r="F108" s="34"/>
      <c r="G108" s="34"/>
      <c r="H108" s="34"/>
      <c r="I108" s="34"/>
      <c r="J108" s="10"/>
      <c r="K108" s="10"/>
      <c r="L108" s="10"/>
      <c r="M108" s="34"/>
      <c r="N108" s="34"/>
      <c r="O108" s="34"/>
      <c r="P108" s="34"/>
      <c r="Q108" s="34"/>
      <c r="R108" s="10"/>
      <c r="S108" s="10"/>
      <c r="T108" s="10"/>
      <c r="U108" s="34"/>
      <c r="V108" s="34"/>
      <c r="W108" s="34"/>
      <c r="X108" s="34"/>
    </row>
    <row r="109" spans="5:24" x14ac:dyDescent="0.4">
      <c r="E109" s="34"/>
      <c r="F109" s="34"/>
      <c r="G109" s="34"/>
      <c r="H109" s="34"/>
      <c r="I109" s="34"/>
      <c r="J109" s="10"/>
      <c r="K109" s="10"/>
      <c r="L109" s="10"/>
      <c r="M109" s="34"/>
      <c r="N109" s="34"/>
      <c r="O109" s="34"/>
      <c r="P109" s="34"/>
      <c r="Q109" s="34"/>
      <c r="R109" s="10"/>
      <c r="S109" s="10"/>
      <c r="T109" s="10"/>
      <c r="U109" s="34"/>
      <c r="V109" s="34"/>
      <c r="W109" s="34"/>
      <c r="X109" s="34"/>
    </row>
    <row r="110" spans="5:24" x14ac:dyDescent="0.4">
      <c r="E110" s="34"/>
      <c r="F110" s="34"/>
      <c r="G110" s="34"/>
      <c r="H110" s="34"/>
      <c r="I110" s="34"/>
      <c r="J110" s="10"/>
      <c r="K110" s="10"/>
      <c r="L110" s="10"/>
      <c r="M110" s="34"/>
      <c r="N110" s="34"/>
      <c r="O110" s="34"/>
      <c r="P110" s="34"/>
      <c r="Q110" s="34"/>
      <c r="R110" s="10"/>
      <c r="S110" s="10"/>
      <c r="T110" s="10"/>
      <c r="U110" s="34"/>
      <c r="V110" s="34"/>
      <c r="W110" s="34"/>
      <c r="X110" s="34"/>
    </row>
    <row r="111" spans="5:24" x14ac:dyDescent="0.4">
      <c r="E111" s="34"/>
      <c r="F111" s="34"/>
      <c r="G111" s="34"/>
      <c r="H111" s="34"/>
      <c r="I111" s="34"/>
      <c r="J111" s="10"/>
      <c r="K111" s="10"/>
      <c r="L111" s="10"/>
      <c r="M111" s="34"/>
      <c r="N111" s="34"/>
      <c r="O111" s="34"/>
      <c r="P111" s="34"/>
      <c r="Q111" s="34"/>
      <c r="R111" s="10"/>
      <c r="S111" s="10"/>
      <c r="T111" s="10"/>
      <c r="U111" s="34"/>
      <c r="V111" s="34"/>
      <c r="W111" s="34"/>
      <c r="X111" s="34"/>
    </row>
    <row r="112" spans="5:24" x14ac:dyDescent="0.4">
      <c r="E112" s="34"/>
      <c r="F112" s="34"/>
      <c r="G112" s="34"/>
      <c r="H112" s="34"/>
      <c r="I112" s="34"/>
      <c r="J112" s="10"/>
      <c r="K112" s="10"/>
      <c r="L112" s="10"/>
      <c r="M112" s="34"/>
      <c r="N112" s="34"/>
      <c r="O112" s="34"/>
      <c r="P112" s="34"/>
      <c r="Q112" s="34"/>
      <c r="R112" s="10"/>
      <c r="S112" s="10"/>
      <c r="T112" s="10"/>
      <c r="U112" s="34"/>
      <c r="V112" s="34"/>
      <c r="W112" s="34"/>
      <c r="X112" s="34"/>
    </row>
    <row r="113" spans="5:24" x14ac:dyDescent="0.4">
      <c r="E113" s="34"/>
      <c r="F113" s="34"/>
      <c r="G113" s="34"/>
      <c r="H113" s="34"/>
      <c r="I113" s="34"/>
      <c r="J113" s="10"/>
      <c r="K113" s="10"/>
      <c r="L113" s="10"/>
      <c r="M113" s="34"/>
      <c r="N113" s="34"/>
      <c r="O113" s="34"/>
      <c r="P113" s="34"/>
      <c r="Q113" s="34"/>
      <c r="R113" s="10"/>
      <c r="S113" s="10"/>
      <c r="T113" s="10"/>
      <c r="U113" s="34"/>
      <c r="V113" s="34"/>
      <c r="W113" s="34"/>
      <c r="X113" s="34"/>
    </row>
    <row r="114" spans="5:24" x14ac:dyDescent="0.4">
      <c r="E114" s="34"/>
      <c r="F114" s="34"/>
      <c r="G114" s="34"/>
      <c r="H114" s="34"/>
      <c r="I114" s="34"/>
      <c r="J114" s="10"/>
      <c r="K114" s="10"/>
      <c r="L114" s="10"/>
      <c r="M114" s="34"/>
      <c r="N114" s="34"/>
      <c r="O114" s="34"/>
      <c r="P114" s="34"/>
      <c r="Q114" s="34"/>
      <c r="R114" s="10"/>
      <c r="S114" s="10"/>
      <c r="T114" s="10"/>
      <c r="U114" s="34"/>
      <c r="V114" s="34"/>
      <c r="W114" s="34"/>
      <c r="X114" s="34"/>
    </row>
    <row r="115" spans="5:24" x14ac:dyDescent="0.4">
      <c r="E115" s="34"/>
      <c r="F115" s="34"/>
      <c r="G115" s="34"/>
      <c r="H115" s="34"/>
      <c r="I115" s="34"/>
      <c r="J115" s="10"/>
      <c r="K115" s="10"/>
      <c r="L115" s="10"/>
      <c r="M115" s="34"/>
      <c r="N115" s="34"/>
      <c r="O115" s="34"/>
      <c r="P115" s="34"/>
      <c r="Q115" s="34"/>
      <c r="R115" s="10"/>
      <c r="S115" s="10"/>
      <c r="T115" s="10"/>
      <c r="U115" s="34"/>
      <c r="V115" s="34"/>
      <c r="W115" s="34"/>
      <c r="X115" s="34"/>
    </row>
    <row r="116" spans="5:24" x14ac:dyDescent="0.4">
      <c r="E116" s="34"/>
      <c r="F116" s="34"/>
      <c r="G116" s="34"/>
      <c r="H116" s="34"/>
      <c r="I116" s="34"/>
      <c r="J116" s="10"/>
      <c r="K116" s="10"/>
      <c r="L116" s="10"/>
      <c r="M116" s="34"/>
      <c r="N116" s="34"/>
      <c r="O116" s="34"/>
      <c r="P116" s="34"/>
      <c r="Q116" s="34"/>
      <c r="R116" s="10"/>
      <c r="S116" s="10"/>
      <c r="T116" s="10"/>
      <c r="U116" s="34"/>
      <c r="V116" s="34"/>
      <c r="W116" s="34"/>
      <c r="X116" s="34"/>
    </row>
  </sheetData>
  <sortState xmlns:xlrd2="http://schemas.microsoft.com/office/spreadsheetml/2017/richdata2" ref="Q63:W116">
    <sortCondition descending="1" ref="T63:T116"/>
  </sortState>
  <mergeCells count="3">
    <mergeCell ref="A4:G4"/>
    <mergeCell ref="I4:O4"/>
    <mergeCell ref="Q4:W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1"/>
  <sheetViews>
    <sheetView topLeftCell="I1" workbookViewId="0">
      <selection activeCell="R5" sqref="R5:S5"/>
    </sheetView>
  </sheetViews>
  <sheetFormatPr baseColWidth="10" defaultColWidth="11.33203125" defaultRowHeight="13.9" x14ac:dyDescent="0.4"/>
  <cols>
    <col min="1" max="1" width="16.6640625" style="9" customWidth="1"/>
    <col min="2" max="2" width="7.6640625" style="9" bestFit="1" customWidth="1"/>
    <col min="3" max="3" width="7.796875" style="9" bestFit="1" customWidth="1"/>
    <col min="4" max="4" width="9.796875" style="9" bestFit="1" customWidth="1"/>
    <col min="5" max="5" width="10.33203125" style="9" bestFit="1" customWidth="1"/>
    <col min="6" max="6" width="11.6640625" style="9" bestFit="1" customWidth="1"/>
    <col min="7" max="7" width="12" style="9" bestFit="1" customWidth="1"/>
    <col min="8" max="8" width="6.33203125" style="9" customWidth="1"/>
    <col min="9" max="9" width="15" style="9" bestFit="1" customWidth="1"/>
    <col min="10" max="10" width="8.33203125" style="9" customWidth="1"/>
    <col min="11" max="11" width="11.33203125" style="9" bestFit="1" customWidth="1"/>
    <col min="12" max="12" width="10.1328125" style="9" bestFit="1" customWidth="1"/>
    <col min="13" max="13" width="10.33203125" style="9" bestFit="1" customWidth="1"/>
    <col min="14" max="14" width="11.6640625" style="9" bestFit="1" customWidth="1"/>
    <col min="15" max="15" width="12" style="9" bestFit="1" customWidth="1"/>
    <col min="16" max="16" width="6.33203125" style="9" customWidth="1"/>
    <col min="17" max="17" width="15" style="9" bestFit="1" customWidth="1"/>
    <col min="18" max="19" width="11.33203125" style="9" bestFit="1" customWidth="1"/>
    <col min="20" max="21" width="10.33203125" style="9" bestFit="1" customWidth="1"/>
    <col min="22" max="22" width="11.6640625" style="9" bestFit="1" customWidth="1"/>
    <col min="23" max="23" width="12" style="9" bestFit="1" customWidth="1"/>
    <col min="24" max="16384" width="11.33203125" style="9"/>
  </cols>
  <sheetData>
    <row r="1" spans="1:23" x14ac:dyDescent="0.4">
      <c r="A1" s="11" t="s">
        <v>70</v>
      </c>
    </row>
    <row r="2" spans="1:23" x14ac:dyDescent="0.4">
      <c r="A2" s="12" t="s">
        <v>76</v>
      </c>
    </row>
    <row r="3" spans="1:23" x14ac:dyDescent="0.4">
      <c r="A3" s="12"/>
      <c r="B3" s="10"/>
      <c r="C3" s="10"/>
      <c r="D3" s="10"/>
      <c r="E3" s="10"/>
      <c r="F3" s="10"/>
      <c r="G3" s="10"/>
      <c r="H3" s="10"/>
      <c r="I3" s="10"/>
      <c r="J3" s="10"/>
      <c r="K3" s="10"/>
      <c r="L3" s="10"/>
      <c r="M3" s="10"/>
      <c r="N3" s="10"/>
      <c r="O3" s="10"/>
      <c r="P3" s="10"/>
      <c r="Q3" s="10"/>
      <c r="R3" s="10"/>
      <c r="S3" s="10"/>
      <c r="T3" s="10"/>
      <c r="U3" s="10"/>
      <c r="V3" s="10"/>
      <c r="W3" s="10"/>
    </row>
    <row r="4" spans="1:23" s="8" customFormat="1" ht="15" customHeight="1" x14ac:dyDescent="0.35">
      <c r="A4" s="121" t="s">
        <v>11</v>
      </c>
      <c r="B4" s="121"/>
      <c r="C4" s="121"/>
      <c r="D4" s="121"/>
      <c r="E4" s="121"/>
      <c r="F4" s="121"/>
      <c r="G4" s="121"/>
      <c r="H4" s="13"/>
      <c r="I4" s="121" t="s">
        <v>5</v>
      </c>
      <c r="J4" s="121"/>
      <c r="K4" s="121"/>
      <c r="L4" s="121"/>
      <c r="M4" s="121"/>
      <c r="N4" s="121"/>
      <c r="O4" s="121"/>
      <c r="P4" s="13"/>
      <c r="Q4" s="122" t="s">
        <v>60</v>
      </c>
      <c r="R4" s="123"/>
      <c r="S4" s="123"/>
      <c r="T4" s="123"/>
      <c r="U4" s="123"/>
      <c r="V4" s="123"/>
      <c r="W4" s="124"/>
    </row>
    <row r="5" spans="1:23" ht="19.5" customHeight="1" x14ac:dyDescent="0.4">
      <c r="A5" s="14" t="s">
        <v>12</v>
      </c>
      <c r="B5" s="15">
        <v>2015</v>
      </c>
      <c r="C5" s="15">
        <v>2016</v>
      </c>
      <c r="D5" s="15" t="s">
        <v>72</v>
      </c>
      <c r="E5" s="15" t="s">
        <v>73</v>
      </c>
      <c r="F5" s="15" t="s">
        <v>74</v>
      </c>
      <c r="G5" s="15" t="s">
        <v>75</v>
      </c>
      <c r="H5" s="16"/>
      <c r="I5" s="14" t="s">
        <v>12</v>
      </c>
      <c r="J5" s="15">
        <v>2015</v>
      </c>
      <c r="K5" s="15">
        <v>2016</v>
      </c>
      <c r="L5" s="15" t="s">
        <v>72</v>
      </c>
      <c r="M5" s="15" t="s">
        <v>73</v>
      </c>
      <c r="N5" s="15" t="s">
        <v>74</v>
      </c>
      <c r="O5" s="15" t="s">
        <v>75</v>
      </c>
      <c r="P5" s="16"/>
      <c r="Q5" s="14" t="s">
        <v>12</v>
      </c>
      <c r="R5" s="15">
        <v>2015</v>
      </c>
      <c r="S5" s="15">
        <v>2016</v>
      </c>
      <c r="T5" s="15" t="s">
        <v>72</v>
      </c>
      <c r="U5" s="15" t="s">
        <v>73</v>
      </c>
      <c r="V5" s="15" t="s">
        <v>74</v>
      </c>
      <c r="W5" s="15" t="s">
        <v>75</v>
      </c>
    </row>
    <row r="6" spans="1:23" s="8" customFormat="1" ht="19.5" customHeight="1" x14ac:dyDescent="0.35">
      <c r="A6" s="17" t="s">
        <v>61</v>
      </c>
      <c r="B6" s="18">
        <v>11908</v>
      </c>
      <c r="C6" s="18">
        <v>12508</v>
      </c>
      <c r="D6" s="19">
        <v>600</v>
      </c>
      <c r="E6" s="20">
        <v>5.0386294927779574</v>
      </c>
      <c r="F6" s="20">
        <v>5.0386294927779574</v>
      </c>
      <c r="G6" s="3">
        <v>1</v>
      </c>
      <c r="H6" s="1"/>
      <c r="I6" s="17" t="s">
        <v>61</v>
      </c>
      <c r="J6" s="18">
        <v>11595</v>
      </c>
      <c r="K6" s="18">
        <v>12508</v>
      </c>
      <c r="L6" s="19">
        <v>913</v>
      </c>
      <c r="M6" s="20">
        <v>7.8740836567485957</v>
      </c>
      <c r="N6" s="20">
        <v>7.8740836567485957</v>
      </c>
      <c r="O6" s="3">
        <v>1</v>
      </c>
      <c r="P6" s="1"/>
      <c r="Q6" s="17" t="s">
        <v>61</v>
      </c>
      <c r="R6" s="18">
        <v>42500</v>
      </c>
      <c r="S6" s="18">
        <v>47446</v>
      </c>
      <c r="T6" s="19">
        <v>4946</v>
      </c>
      <c r="U6" s="20">
        <v>11.637647058823532</v>
      </c>
      <c r="V6" s="20">
        <v>11.637647058823532</v>
      </c>
      <c r="W6" s="3">
        <v>1</v>
      </c>
    </row>
    <row r="7" spans="1:23" x14ac:dyDescent="0.4">
      <c r="A7" s="21" t="s">
        <v>13</v>
      </c>
      <c r="B7" s="22">
        <v>338</v>
      </c>
      <c r="C7" s="22">
        <v>430</v>
      </c>
      <c r="D7" s="23">
        <v>92</v>
      </c>
      <c r="E7" s="24">
        <v>27.218934911242613</v>
      </c>
      <c r="F7" s="4">
        <v>0.77258985555928672</v>
      </c>
      <c r="G7" s="5">
        <v>3.4377998081228017E-2</v>
      </c>
      <c r="H7" s="2"/>
      <c r="I7" s="21" t="s">
        <v>13</v>
      </c>
      <c r="J7" s="22">
        <v>498</v>
      </c>
      <c r="K7" s="22">
        <v>430</v>
      </c>
      <c r="L7" s="23">
        <v>-68</v>
      </c>
      <c r="M7" s="24">
        <v>-13.654618473895582</v>
      </c>
      <c r="N7" s="4">
        <v>-0.58645968089693812</v>
      </c>
      <c r="O7" s="5">
        <v>3.4377998081228017E-2</v>
      </c>
      <c r="P7" s="2"/>
      <c r="Q7" s="21" t="s">
        <v>13</v>
      </c>
      <c r="R7" s="22">
        <v>2464</v>
      </c>
      <c r="S7" s="22">
        <v>2089</v>
      </c>
      <c r="T7" s="23">
        <v>-375</v>
      </c>
      <c r="U7" s="24">
        <v>-15.219155844155836</v>
      </c>
      <c r="V7" s="4">
        <v>-0.8823529411764709</v>
      </c>
      <c r="W7" s="5">
        <v>4.4029001391055096E-2</v>
      </c>
    </row>
    <row r="8" spans="1:23" x14ac:dyDescent="0.4">
      <c r="A8" s="21" t="s">
        <v>14</v>
      </c>
      <c r="B8" s="22">
        <v>22</v>
      </c>
      <c r="C8" s="22">
        <v>24</v>
      </c>
      <c r="D8" s="23">
        <v>2</v>
      </c>
      <c r="E8" s="24">
        <v>9.0909090909090793</v>
      </c>
      <c r="F8" s="4">
        <v>1.6795431642593193E-2</v>
      </c>
      <c r="G8" s="5">
        <v>1.9187719859290054E-3</v>
      </c>
      <c r="H8" s="2"/>
      <c r="I8" s="21" t="s">
        <v>14</v>
      </c>
      <c r="J8" s="22">
        <v>10</v>
      </c>
      <c r="K8" s="22">
        <v>24</v>
      </c>
      <c r="L8" s="23">
        <v>14</v>
      </c>
      <c r="M8" s="24">
        <v>140</v>
      </c>
      <c r="N8" s="4">
        <v>0.12074169900819313</v>
      </c>
      <c r="O8" s="5">
        <v>1.9187719859290054E-3</v>
      </c>
      <c r="P8" s="2"/>
      <c r="Q8" s="21" t="s">
        <v>14</v>
      </c>
      <c r="R8" s="22">
        <v>30</v>
      </c>
      <c r="S8" s="22">
        <v>57</v>
      </c>
      <c r="T8" s="23">
        <v>27</v>
      </c>
      <c r="U8" s="24">
        <v>90</v>
      </c>
      <c r="V8" s="4">
        <v>6.352941176470589E-2</v>
      </c>
      <c r="W8" s="5">
        <v>1.2013657631834084E-3</v>
      </c>
    </row>
    <row r="9" spans="1:23" x14ac:dyDescent="0.4">
      <c r="A9" s="21" t="s">
        <v>15</v>
      </c>
      <c r="B9" s="22">
        <v>473</v>
      </c>
      <c r="C9" s="22">
        <v>232</v>
      </c>
      <c r="D9" s="23">
        <v>-241</v>
      </c>
      <c r="E9" s="24">
        <v>-50.951374207188159</v>
      </c>
      <c r="F9" s="4">
        <v>-2.0238495129324794</v>
      </c>
      <c r="G9" s="5">
        <v>1.8548129197313721E-2</v>
      </c>
      <c r="H9" s="2"/>
      <c r="I9" s="21" t="s">
        <v>15</v>
      </c>
      <c r="J9" s="22">
        <v>645</v>
      </c>
      <c r="K9" s="22">
        <v>232</v>
      </c>
      <c r="L9" s="23">
        <v>-413</v>
      </c>
      <c r="M9" s="24">
        <v>-64.031007751937977</v>
      </c>
      <c r="N9" s="4">
        <v>-3.5618801207416975</v>
      </c>
      <c r="O9" s="5">
        <v>1.8548129197313721E-2</v>
      </c>
      <c r="P9" s="2"/>
      <c r="Q9" s="21" t="s">
        <v>15</v>
      </c>
      <c r="R9" s="22">
        <v>1223</v>
      </c>
      <c r="S9" s="22">
        <v>1048</v>
      </c>
      <c r="T9" s="23">
        <v>-175</v>
      </c>
      <c r="U9" s="24">
        <v>-14.309076042518399</v>
      </c>
      <c r="V9" s="4">
        <v>-0.41176470588235303</v>
      </c>
      <c r="W9" s="5">
        <v>2.2088268768705475E-2</v>
      </c>
    </row>
    <row r="10" spans="1:23" x14ac:dyDescent="0.4">
      <c r="A10" s="21" t="s">
        <v>16</v>
      </c>
      <c r="B10" s="22">
        <v>39</v>
      </c>
      <c r="C10" s="22">
        <v>27</v>
      </c>
      <c r="D10" s="23">
        <v>-12</v>
      </c>
      <c r="E10" s="24">
        <v>-30.769230769230774</v>
      </c>
      <c r="F10" s="4">
        <v>-0.10077258985555915</v>
      </c>
      <c r="G10" s="5">
        <v>2.1586184841701312E-3</v>
      </c>
      <c r="H10" s="2"/>
      <c r="I10" s="21" t="s">
        <v>16</v>
      </c>
      <c r="J10" s="22">
        <v>23</v>
      </c>
      <c r="K10" s="22">
        <v>27</v>
      </c>
      <c r="L10" s="23">
        <v>4</v>
      </c>
      <c r="M10" s="24">
        <v>17.391304347826093</v>
      </c>
      <c r="N10" s="4">
        <v>3.4497628288055186E-2</v>
      </c>
      <c r="O10" s="5">
        <v>2.1586184841701312E-3</v>
      </c>
      <c r="P10" s="2"/>
      <c r="Q10" s="21" t="s">
        <v>16</v>
      </c>
      <c r="R10" s="22">
        <v>227</v>
      </c>
      <c r="S10" s="22">
        <v>97</v>
      </c>
      <c r="T10" s="23">
        <v>-130</v>
      </c>
      <c r="U10" s="24">
        <v>-57.268722466960355</v>
      </c>
      <c r="V10" s="4">
        <v>-0.30588235294117655</v>
      </c>
      <c r="W10" s="5">
        <v>2.0444294566454497E-3</v>
      </c>
    </row>
    <row r="11" spans="1:23" x14ac:dyDescent="0.4">
      <c r="A11" s="21" t="s">
        <v>17</v>
      </c>
      <c r="B11" s="22">
        <v>3</v>
      </c>
      <c r="C11" s="22">
        <v>2</v>
      </c>
      <c r="D11" s="23">
        <v>-1</v>
      </c>
      <c r="E11" s="24">
        <v>-33.333333333333343</v>
      </c>
      <c r="F11" s="4">
        <v>-8.3977158212965967E-3</v>
      </c>
      <c r="G11" s="5">
        <v>1.5989766549408379E-4</v>
      </c>
      <c r="H11" s="2"/>
      <c r="I11" s="21" t="s">
        <v>17</v>
      </c>
      <c r="J11" s="22">
        <v>26</v>
      </c>
      <c r="K11" s="22">
        <v>2</v>
      </c>
      <c r="L11" s="23">
        <v>-24</v>
      </c>
      <c r="M11" s="24">
        <v>-92.307692307692307</v>
      </c>
      <c r="N11" s="4">
        <v>-0.2069857697283311</v>
      </c>
      <c r="O11" s="5">
        <v>1.5989766549408379E-4</v>
      </c>
      <c r="P11" s="2"/>
      <c r="Q11" s="21" t="s">
        <v>17</v>
      </c>
      <c r="R11" s="22">
        <v>75</v>
      </c>
      <c r="S11" s="22">
        <v>50</v>
      </c>
      <c r="T11" s="23">
        <v>-25</v>
      </c>
      <c r="U11" s="24">
        <v>-33.333333333333343</v>
      </c>
      <c r="V11" s="4">
        <v>-5.8823529411764719E-2</v>
      </c>
      <c r="W11" s="5">
        <v>1.0538296168275513E-3</v>
      </c>
    </row>
    <row r="12" spans="1:23" x14ac:dyDescent="0.4">
      <c r="A12" s="21" t="s">
        <v>18</v>
      </c>
      <c r="B12" s="22">
        <v>0</v>
      </c>
      <c r="C12" s="22">
        <v>0</v>
      </c>
      <c r="D12" s="23">
        <v>0</v>
      </c>
      <c r="E12" s="24" t="e">
        <v>#DIV/0!</v>
      </c>
      <c r="F12" s="4">
        <v>0</v>
      </c>
      <c r="G12" s="5">
        <v>0</v>
      </c>
      <c r="H12" s="2"/>
      <c r="I12" s="21" t="s">
        <v>18</v>
      </c>
      <c r="J12" s="22">
        <v>9</v>
      </c>
      <c r="K12" s="22">
        <v>0</v>
      </c>
      <c r="L12" s="23">
        <v>-9</v>
      </c>
      <c r="M12" s="24">
        <v>-100</v>
      </c>
      <c r="N12" s="4">
        <v>-7.7619663648124171E-2</v>
      </c>
      <c r="O12" s="5">
        <v>0</v>
      </c>
      <c r="P12" s="2"/>
      <c r="Q12" s="21" t="s">
        <v>18</v>
      </c>
      <c r="R12" s="22">
        <v>172</v>
      </c>
      <c r="S12" s="22">
        <v>4</v>
      </c>
      <c r="T12" s="23">
        <v>-168</v>
      </c>
      <c r="U12" s="24">
        <v>-97.674418604651166</v>
      </c>
      <c r="V12" s="4">
        <v>-0.39529411764705896</v>
      </c>
      <c r="W12" s="5">
        <v>8.4306369346204109E-5</v>
      </c>
    </row>
    <row r="13" spans="1:23" x14ac:dyDescent="0.4">
      <c r="A13" s="21" t="s">
        <v>19</v>
      </c>
      <c r="B13" s="22">
        <v>68</v>
      </c>
      <c r="C13" s="22">
        <v>1</v>
      </c>
      <c r="D13" s="23">
        <v>-67</v>
      </c>
      <c r="E13" s="24">
        <v>-98.529411764705884</v>
      </c>
      <c r="F13" s="4">
        <v>-0.56264696002687187</v>
      </c>
      <c r="G13" s="5">
        <v>7.9948832747041897E-5</v>
      </c>
      <c r="H13" s="2"/>
      <c r="I13" s="21" t="s">
        <v>19</v>
      </c>
      <c r="J13" s="22">
        <v>3</v>
      </c>
      <c r="K13" s="22">
        <v>1</v>
      </c>
      <c r="L13" s="23">
        <v>-2</v>
      </c>
      <c r="M13" s="24">
        <v>-66.666666666666671</v>
      </c>
      <c r="N13" s="4">
        <v>-1.7248814144027593E-2</v>
      </c>
      <c r="O13" s="5">
        <v>7.9948832747041897E-5</v>
      </c>
      <c r="P13" s="2"/>
      <c r="Q13" s="21" t="s">
        <v>19</v>
      </c>
      <c r="R13" s="22">
        <v>30</v>
      </c>
      <c r="S13" s="22">
        <v>225</v>
      </c>
      <c r="T13" s="23">
        <v>195</v>
      </c>
      <c r="U13" s="24">
        <v>650</v>
      </c>
      <c r="V13" s="4">
        <v>0.4588235294117648</v>
      </c>
      <c r="W13" s="5">
        <v>4.7422332757239812E-3</v>
      </c>
    </row>
    <row r="14" spans="1:23" x14ac:dyDescent="0.4">
      <c r="A14" s="21" t="s">
        <v>20</v>
      </c>
      <c r="B14" s="22">
        <v>39</v>
      </c>
      <c r="C14" s="22">
        <v>110</v>
      </c>
      <c r="D14" s="23">
        <v>71</v>
      </c>
      <c r="E14" s="24">
        <v>182.05128205128204</v>
      </c>
      <c r="F14" s="4">
        <v>0.59623782331205832</v>
      </c>
      <c r="G14" s="5">
        <v>8.7943716021746075E-3</v>
      </c>
      <c r="H14" s="2"/>
      <c r="I14" s="21" t="s">
        <v>20</v>
      </c>
      <c r="J14" s="22">
        <v>20</v>
      </c>
      <c r="K14" s="22">
        <v>110</v>
      </c>
      <c r="L14" s="23">
        <v>90</v>
      </c>
      <c r="M14" s="24">
        <v>450</v>
      </c>
      <c r="N14" s="4">
        <v>0.77619663648124171</v>
      </c>
      <c r="O14" s="5">
        <v>8.7943716021746075E-3</v>
      </c>
      <c r="P14" s="2"/>
      <c r="Q14" s="21" t="s">
        <v>20</v>
      </c>
      <c r="R14" s="22">
        <v>406</v>
      </c>
      <c r="S14" s="22">
        <v>305</v>
      </c>
      <c r="T14" s="23">
        <v>-101</v>
      </c>
      <c r="U14" s="24">
        <v>-24.876847290640399</v>
      </c>
      <c r="V14" s="4">
        <v>-0.23764705882352949</v>
      </c>
      <c r="W14" s="5">
        <v>6.4283606626480633E-3</v>
      </c>
    </row>
    <row r="15" spans="1:23" x14ac:dyDescent="0.4">
      <c r="A15" s="21" t="s">
        <v>62</v>
      </c>
      <c r="B15" s="22">
        <v>245</v>
      </c>
      <c r="C15" s="22">
        <v>352</v>
      </c>
      <c r="D15" s="23">
        <v>107</v>
      </c>
      <c r="E15" s="24">
        <v>43.673469387755091</v>
      </c>
      <c r="F15" s="4">
        <v>0.89855559287873576</v>
      </c>
      <c r="G15" s="5">
        <v>2.8141989126958745E-2</v>
      </c>
      <c r="H15" s="2"/>
      <c r="I15" s="21" t="s">
        <v>62</v>
      </c>
      <c r="J15" s="22">
        <v>78</v>
      </c>
      <c r="K15" s="22">
        <v>352</v>
      </c>
      <c r="L15" s="23">
        <v>274</v>
      </c>
      <c r="M15" s="24">
        <v>351.28205128205127</v>
      </c>
      <c r="N15" s="4">
        <v>2.3630875377317802</v>
      </c>
      <c r="O15" s="5">
        <v>2.8141989126958745E-2</v>
      </c>
      <c r="P15" s="2"/>
      <c r="Q15" s="21" t="s">
        <v>62</v>
      </c>
      <c r="R15" s="22">
        <v>87</v>
      </c>
      <c r="S15" s="22">
        <v>606</v>
      </c>
      <c r="T15" s="23">
        <v>519</v>
      </c>
      <c r="U15" s="24">
        <v>596.55172413793105</v>
      </c>
      <c r="V15" s="4">
        <v>1.2211764705882355</v>
      </c>
      <c r="W15" s="5">
        <v>1.2772414955949923E-2</v>
      </c>
    </row>
    <row r="16" spans="1:23" x14ac:dyDescent="0.4">
      <c r="A16" s="21" t="s">
        <v>21</v>
      </c>
      <c r="B16" s="22">
        <v>1</v>
      </c>
      <c r="C16" s="22">
        <v>15</v>
      </c>
      <c r="D16" s="23">
        <v>14</v>
      </c>
      <c r="E16" s="24">
        <v>1400</v>
      </c>
      <c r="F16" s="4">
        <v>0.11756802149815235</v>
      </c>
      <c r="G16" s="5">
        <v>1.1992324912056284E-3</v>
      </c>
      <c r="H16" s="2"/>
      <c r="I16" s="21" t="s">
        <v>21</v>
      </c>
      <c r="J16" s="22">
        <v>3</v>
      </c>
      <c r="K16" s="22">
        <v>15</v>
      </c>
      <c r="L16" s="23">
        <v>12</v>
      </c>
      <c r="M16" s="24">
        <v>400</v>
      </c>
      <c r="N16" s="4">
        <v>0.10349288486416555</v>
      </c>
      <c r="O16" s="5">
        <v>1.1992324912056284E-3</v>
      </c>
      <c r="P16" s="2"/>
      <c r="Q16" s="21" t="s">
        <v>21</v>
      </c>
      <c r="R16" s="22">
        <v>12</v>
      </c>
      <c r="S16" s="22">
        <v>27</v>
      </c>
      <c r="T16" s="23">
        <v>15</v>
      </c>
      <c r="U16" s="24">
        <v>125</v>
      </c>
      <c r="V16" s="4">
        <v>3.529411764705883E-2</v>
      </c>
      <c r="W16" s="5">
        <v>5.6906799308687774E-4</v>
      </c>
    </row>
    <row r="17" spans="1:23" x14ac:dyDescent="0.4">
      <c r="A17" s="21" t="s">
        <v>22</v>
      </c>
      <c r="B17" s="22">
        <v>36</v>
      </c>
      <c r="C17" s="22">
        <v>36</v>
      </c>
      <c r="D17" s="23">
        <v>0</v>
      </c>
      <c r="E17" s="24">
        <v>0</v>
      </c>
      <c r="F17" s="4">
        <v>0</v>
      </c>
      <c r="G17" s="5">
        <v>2.878157978893508E-3</v>
      </c>
      <c r="H17" s="2"/>
      <c r="I17" s="21" t="s">
        <v>22</v>
      </c>
      <c r="J17" s="22">
        <v>200</v>
      </c>
      <c r="K17" s="22">
        <v>36</v>
      </c>
      <c r="L17" s="23">
        <v>-164</v>
      </c>
      <c r="M17" s="24">
        <v>-82</v>
      </c>
      <c r="N17" s="4">
        <v>-1.4144027598102624</v>
      </c>
      <c r="O17" s="5">
        <v>2.878157978893508E-3</v>
      </c>
      <c r="P17" s="2"/>
      <c r="Q17" s="21" t="s">
        <v>22</v>
      </c>
      <c r="R17" s="22">
        <v>252</v>
      </c>
      <c r="S17" s="22">
        <v>143</v>
      </c>
      <c r="T17" s="23">
        <v>-109</v>
      </c>
      <c r="U17" s="24">
        <v>-43.253968253968253</v>
      </c>
      <c r="V17" s="4">
        <v>-0.25647058823529417</v>
      </c>
      <c r="W17" s="5">
        <v>3.0139527041267967E-3</v>
      </c>
    </row>
    <row r="18" spans="1:23" x14ac:dyDescent="0.4">
      <c r="A18" s="21" t="s">
        <v>23</v>
      </c>
      <c r="B18" s="22">
        <v>132</v>
      </c>
      <c r="C18" s="22">
        <v>182</v>
      </c>
      <c r="D18" s="23">
        <v>50</v>
      </c>
      <c r="E18" s="24">
        <v>37.878787878787875</v>
      </c>
      <c r="F18" s="4">
        <v>0.41988579106482976</v>
      </c>
      <c r="G18" s="5">
        <v>1.4550687559961625E-2</v>
      </c>
      <c r="H18" s="2"/>
      <c r="I18" s="21" t="s">
        <v>23</v>
      </c>
      <c r="J18" s="22">
        <v>161</v>
      </c>
      <c r="K18" s="22">
        <v>182</v>
      </c>
      <c r="L18" s="23">
        <v>21</v>
      </c>
      <c r="M18" s="24">
        <v>13.043478260869563</v>
      </c>
      <c r="N18" s="4">
        <v>0.18111254851228969</v>
      </c>
      <c r="O18" s="5">
        <v>1.4550687559961625E-2</v>
      </c>
      <c r="P18" s="2"/>
      <c r="Q18" s="21" t="s">
        <v>23</v>
      </c>
      <c r="R18" s="22">
        <v>506</v>
      </c>
      <c r="S18" s="22">
        <v>792</v>
      </c>
      <c r="T18" s="23">
        <v>286</v>
      </c>
      <c r="U18" s="24">
        <v>56.521739130434781</v>
      </c>
      <c r="V18" s="4">
        <v>0.67294117647058838</v>
      </c>
      <c r="W18" s="5">
        <v>1.6692661130548413E-2</v>
      </c>
    </row>
    <row r="19" spans="1:23" x14ac:dyDescent="0.4">
      <c r="A19" s="21" t="s">
        <v>24</v>
      </c>
      <c r="B19" s="22">
        <v>50</v>
      </c>
      <c r="C19" s="22">
        <v>67</v>
      </c>
      <c r="D19" s="23">
        <v>17</v>
      </c>
      <c r="E19" s="24">
        <v>34</v>
      </c>
      <c r="F19" s="4">
        <v>0.14276116896204211</v>
      </c>
      <c r="G19" s="5">
        <v>5.356571794051807E-3</v>
      </c>
      <c r="H19" s="2"/>
      <c r="I19" s="21" t="s">
        <v>24</v>
      </c>
      <c r="J19" s="22">
        <v>36</v>
      </c>
      <c r="K19" s="22">
        <v>67</v>
      </c>
      <c r="L19" s="23">
        <v>31</v>
      </c>
      <c r="M19" s="24">
        <v>86.111111111111114</v>
      </c>
      <c r="N19" s="4">
        <v>0.26735661923242765</v>
      </c>
      <c r="O19" s="5">
        <v>5.356571794051807E-3</v>
      </c>
      <c r="P19" s="2"/>
      <c r="Q19" s="21" t="s">
        <v>24</v>
      </c>
      <c r="R19" s="22">
        <v>104</v>
      </c>
      <c r="S19" s="22">
        <v>307</v>
      </c>
      <c r="T19" s="23">
        <v>203</v>
      </c>
      <c r="U19" s="24">
        <v>195.19230769230774</v>
      </c>
      <c r="V19" s="4">
        <v>0.47764705882352954</v>
      </c>
      <c r="W19" s="5">
        <v>6.4705138473211653E-3</v>
      </c>
    </row>
    <row r="20" spans="1:23" x14ac:dyDescent="0.4">
      <c r="A20" s="21" t="s">
        <v>25</v>
      </c>
      <c r="B20" s="22">
        <v>11</v>
      </c>
      <c r="C20" s="22">
        <v>7</v>
      </c>
      <c r="D20" s="23">
        <v>-4</v>
      </c>
      <c r="E20" s="24">
        <v>-36.363636363636367</v>
      </c>
      <c r="F20" s="4">
        <v>-3.3590863285186387E-2</v>
      </c>
      <c r="G20" s="5">
        <v>5.5964182922929324E-4</v>
      </c>
      <c r="H20" s="2"/>
      <c r="I20" s="21" t="s">
        <v>25</v>
      </c>
      <c r="J20" s="22">
        <v>7</v>
      </c>
      <c r="K20" s="22">
        <v>7</v>
      </c>
      <c r="L20" s="23">
        <v>0</v>
      </c>
      <c r="M20" s="24">
        <v>0</v>
      </c>
      <c r="N20" s="4">
        <v>0</v>
      </c>
      <c r="O20" s="5">
        <v>5.5964182922929324E-4</v>
      </c>
      <c r="P20" s="2"/>
      <c r="Q20" s="21" t="s">
        <v>25</v>
      </c>
      <c r="R20" s="22">
        <v>35</v>
      </c>
      <c r="S20" s="22">
        <v>42</v>
      </c>
      <c r="T20" s="23">
        <v>7</v>
      </c>
      <c r="U20" s="24">
        <v>20</v>
      </c>
      <c r="V20" s="4">
        <v>1.6470588235294122E-2</v>
      </c>
      <c r="W20" s="5">
        <v>8.8521687813514314E-4</v>
      </c>
    </row>
    <row r="21" spans="1:23" x14ac:dyDescent="0.4">
      <c r="A21" s="21" t="s">
        <v>63</v>
      </c>
      <c r="B21" s="22">
        <v>0</v>
      </c>
      <c r="C21" s="22">
        <v>12</v>
      </c>
      <c r="D21" s="23">
        <v>12</v>
      </c>
      <c r="E21" s="24" t="e">
        <v>#DIV/0!</v>
      </c>
      <c r="F21" s="4">
        <v>0.10077258985555915</v>
      </c>
      <c r="G21" s="5">
        <v>9.5938599296450271E-4</v>
      </c>
      <c r="H21" s="2"/>
      <c r="I21" s="21" t="s">
        <v>63</v>
      </c>
      <c r="J21" s="22">
        <v>8</v>
      </c>
      <c r="K21" s="22">
        <v>12</v>
      </c>
      <c r="L21" s="23">
        <v>4</v>
      </c>
      <c r="M21" s="24">
        <v>50</v>
      </c>
      <c r="N21" s="4">
        <v>3.4497628288055186E-2</v>
      </c>
      <c r="O21" s="5">
        <v>9.5938599296450271E-4</v>
      </c>
      <c r="P21" s="2"/>
      <c r="Q21" s="21" t="s">
        <v>63</v>
      </c>
      <c r="R21" s="22">
        <v>18</v>
      </c>
      <c r="S21" s="22">
        <v>23</v>
      </c>
      <c r="T21" s="23">
        <v>5</v>
      </c>
      <c r="U21" s="24">
        <v>27.777777777777771</v>
      </c>
      <c r="V21" s="4">
        <v>1.1764705882352944E-2</v>
      </c>
      <c r="W21" s="5">
        <v>4.8476162374067359E-4</v>
      </c>
    </row>
    <row r="22" spans="1:23" x14ac:dyDescent="0.4">
      <c r="A22" s="21" t="s">
        <v>26</v>
      </c>
      <c r="B22" s="22">
        <v>311</v>
      </c>
      <c r="C22" s="22">
        <v>484</v>
      </c>
      <c r="D22" s="23">
        <v>173</v>
      </c>
      <c r="E22" s="24">
        <v>55.627009646302241</v>
      </c>
      <c r="F22" s="4">
        <v>1.452804837084311</v>
      </c>
      <c r="G22" s="5">
        <v>3.8695235049568275E-2</v>
      </c>
      <c r="H22" s="2"/>
      <c r="I22" s="21" t="s">
        <v>26</v>
      </c>
      <c r="J22" s="22">
        <v>175</v>
      </c>
      <c r="K22" s="22">
        <v>484</v>
      </c>
      <c r="L22" s="23">
        <v>309</v>
      </c>
      <c r="M22" s="24">
        <v>176.57142857142856</v>
      </c>
      <c r="N22" s="4">
        <v>2.664941785252263</v>
      </c>
      <c r="O22" s="5">
        <v>3.8695235049568275E-2</v>
      </c>
      <c r="P22" s="2"/>
      <c r="Q22" s="21" t="s">
        <v>26</v>
      </c>
      <c r="R22" s="22">
        <v>769</v>
      </c>
      <c r="S22" s="22">
        <v>1343</v>
      </c>
      <c r="T22" s="23">
        <v>574</v>
      </c>
      <c r="U22" s="24">
        <v>74.642392717815341</v>
      </c>
      <c r="V22" s="4">
        <v>1.3505882352941179</v>
      </c>
      <c r="W22" s="5">
        <v>2.8305863507988027E-2</v>
      </c>
    </row>
    <row r="23" spans="1:23" s="8" customFormat="1" x14ac:dyDescent="0.35">
      <c r="A23" s="25" t="s">
        <v>27</v>
      </c>
      <c r="B23" s="26">
        <v>2460</v>
      </c>
      <c r="C23" s="26">
        <v>1906</v>
      </c>
      <c r="D23" s="23">
        <v>-554</v>
      </c>
      <c r="E23" s="27">
        <v>-22.520325203252028</v>
      </c>
      <c r="F23" s="28">
        <v>-4.6523345649983137</v>
      </c>
      <c r="G23" s="29">
        <v>0.15238247521586185</v>
      </c>
      <c r="H23" s="1"/>
      <c r="I23" s="25" t="s">
        <v>27</v>
      </c>
      <c r="J23" s="26">
        <v>2385</v>
      </c>
      <c r="K23" s="26">
        <v>1906</v>
      </c>
      <c r="L23" s="23">
        <v>-479</v>
      </c>
      <c r="M23" s="27">
        <v>-20.083857442348005</v>
      </c>
      <c r="N23" s="28">
        <v>-4.1310909874946082</v>
      </c>
      <c r="O23" s="29">
        <v>0.15238247521586185</v>
      </c>
      <c r="P23" s="1"/>
      <c r="Q23" s="25" t="s">
        <v>27</v>
      </c>
      <c r="R23" s="26">
        <v>7821</v>
      </c>
      <c r="S23" s="26">
        <v>7863</v>
      </c>
      <c r="T23" s="23">
        <v>42</v>
      </c>
      <c r="U23" s="27">
        <v>0.53701572688913757</v>
      </c>
      <c r="V23" s="28">
        <v>9.8823529411764741E-2</v>
      </c>
      <c r="W23" s="29">
        <v>0.16572524554230073</v>
      </c>
    </row>
    <row r="24" spans="1:23" x14ac:dyDescent="0.4">
      <c r="A24" s="21" t="s">
        <v>28</v>
      </c>
      <c r="B24" s="22">
        <v>245</v>
      </c>
      <c r="C24" s="22">
        <v>313</v>
      </c>
      <c r="D24" s="23">
        <v>68</v>
      </c>
      <c r="E24" s="24">
        <v>27.755102040816325</v>
      </c>
      <c r="F24" s="4">
        <v>0.57104467584816843</v>
      </c>
      <c r="G24" s="5">
        <v>2.5023984649824114E-2</v>
      </c>
      <c r="H24" s="2"/>
      <c r="I24" s="21" t="s">
        <v>28</v>
      </c>
      <c r="J24" s="22">
        <v>71</v>
      </c>
      <c r="K24" s="22">
        <v>313</v>
      </c>
      <c r="L24" s="23">
        <v>242</v>
      </c>
      <c r="M24" s="24">
        <v>340.84507042253517</v>
      </c>
      <c r="N24" s="4">
        <v>2.0871065114273386</v>
      </c>
      <c r="O24" s="5">
        <v>2.5023984649824114E-2</v>
      </c>
      <c r="P24" s="2"/>
      <c r="Q24" s="21" t="s">
        <v>28</v>
      </c>
      <c r="R24" s="22">
        <v>907</v>
      </c>
      <c r="S24" s="22">
        <v>1149</v>
      </c>
      <c r="T24" s="23">
        <v>242</v>
      </c>
      <c r="U24" s="24">
        <v>26.681367144432187</v>
      </c>
      <c r="V24" s="4">
        <v>0.56941176470588251</v>
      </c>
      <c r="W24" s="5">
        <v>2.4217004594697129E-2</v>
      </c>
    </row>
    <row r="25" spans="1:23" x14ac:dyDescent="0.4">
      <c r="A25" s="21" t="s">
        <v>29</v>
      </c>
      <c r="B25" s="22">
        <v>3</v>
      </c>
      <c r="C25" s="22">
        <v>7</v>
      </c>
      <c r="D25" s="23">
        <v>4</v>
      </c>
      <c r="E25" s="24">
        <v>133.33333333333334</v>
      </c>
      <c r="F25" s="4">
        <v>3.3590863285186387E-2</v>
      </c>
      <c r="G25" s="5">
        <v>5.5964182922929324E-4</v>
      </c>
      <c r="H25" s="2"/>
      <c r="I25" s="21" t="s">
        <v>29</v>
      </c>
      <c r="J25" s="22">
        <v>150</v>
      </c>
      <c r="K25" s="22">
        <v>7</v>
      </c>
      <c r="L25" s="23">
        <v>-143</v>
      </c>
      <c r="M25" s="24">
        <v>-95.333333333333329</v>
      </c>
      <c r="N25" s="4">
        <v>-1.2332902112979729</v>
      </c>
      <c r="O25" s="5">
        <v>5.5964182922929324E-4</v>
      </c>
      <c r="P25" s="2"/>
      <c r="Q25" s="21" t="s">
        <v>29</v>
      </c>
      <c r="R25" s="22">
        <v>214</v>
      </c>
      <c r="S25" s="22">
        <v>114</v>
      </c>
      <c r="T25" s="23">
        <v>-100</v>
      </c>
      <c r="U25" s="24">
        <v>-46.728971962616825</v>
      </c>
      <c r="V25" s="4">
        <v>-0.23529411764705888</v>
      </c>
      <c r="W25" s="5">
        <v>2.4027315263668169E-3</v>
      </c>
    </row>
    <row r="26" spans="1:23" x14ac:dyDescent="0.4">
      <c r="A26" s="21" t="s">
        <v>30</v>
      </c>
      <c r="B26" s="22">
        <v>118</v>
      </c>
      <c r="C26" s="22">
        <v>127</v>
      </c>
      <c r="D26" s="23">
        <v>9</v>
      </c>
      <c r="E26" s="24">
        <v>7.6271186440677923</v>
      </c>
      <c r="F26" s="4">
        <v>7.557944239166936E-2</v>
      </c>
      <c r="G26" s="5">
        <v>1.015350175887432E-2</v>
      </c>
      <c r="H26" s="2"/>
      <c r="I26" s="21" t="s">
        <v>30</v>
      </c>
      <c r="J26" s="22">
        <v>45</v>
      </c>
      <c r="K26" s="22">
        <v>127</v>
      </c>
      <c r="L26" s="23">
        <v>82</v>
      </c>
      <c r="M26" s="24">
        <v>182.22222222222223</v>
      </c>
      <c r="N26" s="4">
        <v>0.70720137990513121</v>
      </c>
      <c r="O26" s="5">
        <v>1.015350175887432E-2</v>
      </c>
      <c r="P26" s="2"/>
      <c r="Q26" s="21" t="s">
        <v>30</v>
      </c>
      <c r="R26" s="22">
        <v>583</v>
      </c>
      <c r="S26" s="22">
        <v>437</v>
      </c>
      <c r="T26" s="23">
        <v>-146</v>
      </c>
      <c r="U26" s="24">
        <v>-25.042881646655232</v>
      </c>
      <c r="V26" s="4">
        <v>-0.34352941176470597</v>
      </c>
      <c r="W26" s="5">
        <v>9.2104708510727992E-3</v>
      </c>
    </row>
    <row r="27" spans="1:23" x14ac:dyDescent="0.4">
      <c r="A27" s="21" t="s">
        <v>31</v>
      </c>
      <c r="B27" s="22">
        <v>19</v>
      </c>
      <c r="C27" s="22">
        <v>15</v>
      </c>
      <c r="D27" s="23">
        <v>-4</v>
      </c>
      <c r="E27" s="24">
        <v>-21.05263157894737</v>
      </c>
      <c r="F27" s="4">
        <v>-3.3590863285186387E-2</v>
      </c>
      <c r="G27" s="5">
        <v>1.1992324912056284E-3</v>
      </c>
      <c r="H27" s="2"/>
      <c r="I27" s="21" t="s">
        <v>31</v>
      </c>
      <c r="J27" s="22">
        <v>46</v>
      </c>
      <c r="K27" s="22">
        <v>15</v>
      </c>
      <c r="L27" s="23">
        <v>-31</v>
      </c>
      <c r="M27" s="24">
        <v>-67.391304347826093</v>
      </c>
      <c r="N27" s="4">
        <v>-0.26735661923242765</v>
      </c>
      <c r="O27" s="5">
        <v>1.1992324912056284E-3</v>
      </c>
      <c r="P27" s="2"/>
      <c r="Q27" s="21" t="s">
        <v>31</v>
      </c>
      <c r="R27" s="22">
        <v>155</v>
      </c>
      <c r="S27" s="22">
        <v>60</v>
      </c>
      <c r="T27" s="23">
        <v>-95</v>
      </c>
      <c r="U27" s="24">
        <v>-61.29032258064516</v>
      </c>
      <c r="V27" s="4">
        <v>-0.22352941176470592</v>
      </c>
      <c r="W27" s="5">
        <v>1.2645955401930616E-3</v>
      </c>
    </row>
    <row r="28" spans="1:23" x14ac:dyDescent="0.4">
      <c r="A28" s="21" t="s">
        <v>32</v>
      </c>
      <c r="B28" s="22">
        <v>181</v>
      </c>
      <c r="C28" s="22">
        <v>117</v>
      </c>
      <c r="D28" s="23">
        <v>-64</v>
      </c>
      <c r="E28" s="24">
        <v>-35.359116022099442</v>
      </c>
      <c r="F28" s="4">
        <v>-0.53745381256298219</v>
      </c>
      <c r="G28" s="5">
        <v>9.3540134314039017E-3</v>
      </c>
      <c r="H28" s="2"/>
      <c r="I28" s="21" t="s">
        <v>32</v>
      </c>
      <c r="J28" s="22">
        <v>99</v>
      </c>
      <c r="K28" s="22">
        <v>117</v>
      </c>
      <c r="L28" s="23">
        <v>18</v>
      </c>
      <c r="M28" s="24">
        <v>18.181818181818187</v>
      </c>
      <c r="N28" s="4">
        <v>0.15523932729624834</v>
      </c>
      <c r="O28" s="5">
        <v>9.3540134314039017E-3</v>
      </c>
      <c r="P28" s="2"/>
      <c r="Q28" s="21" t="s">
        <v>32</v>
      </c>
      <c r="R28" s="22">
        <v>394</v>
      </c>
      <c r="S28" s="22">
        <v>714</v>
      </c>
      <c r="T28" s="23">
        <v>320</v>
      </c>
      <c r="U28" s="24">
        <v>81.218274111675129</v>
      </c>
      <c r="V28" s="4">
        <v>0.75294117647058845</v>
      </c>
      <c r="W28" s="5">
        <v>1.5048686928297432E-2</v>
      </c>
    </row>
    <row r="29" spans="1:23" x14ac:dyDescent="0.4">
      <c r="A29" s="21" t="s">
        <v>33</v>
      </c>
      <c r="B29" s="22">
        <v>3</v>
      </c>
      <c r="C29" s="22">
        <v>0</v>
      </c>
      <c r="D29" s="23">
        <v>-3</v>
      </c>
      <c r="E29" s="24">
        <v>-100</v>
      </c>
      <c r="F29" s="4">
        <v>-2.5193147463889787E-2</v>
      </c>
      <c r="G29" s="5">
        <v>0</v>
      </c>
      <c r="H29" s="2"/>
      <c r="I29" s="21" t="s">
        <v>33</v>
      </c>
      <c r="J29" s="22">
        <v>4</v>
      </c>
      <c r="K29" s="22">
        <v>0</v>
      </c>
      <c r="L29" s="23">
        <v>-4</v>
      </c>
      <c r="M29" s="24">
        <v>-100</v>
      </c>
      <c r="N29" s="4">
        <v>-3.4497628288055186E-2</v>
      </c>
      <c r="O29" s="5">
        <v>0</v>
      </c>
      <c r="P29" s="2"/>
      <c r="Q29" s="21" t="s">
        <v>33</v>
      </c>
      <c r="R29" s="22">
        <v>271</v>
      </c>
      <c r="S29" s="22">
        <v>12</v>
      </c>
      <c r="T29" s="23">
        <v>-259</v>
      </c>
      <c r="U29" s="24">
        <v>-95.571955719557195</v>
      </c>
      <c r="V29" s="4">
        <v>-0.60941176470588243</v>
      </c>
      <c r="W29" s="5">
        <v>2.5291910803861234E-4</v>
      </c>
    </row>
    <row r="30" spans="1:23" x14ac:dyDescent="0.4">
      <c r="A30" s="21" t="s">
        <v>34</v>
      </c>
      <c r="B30" s="22">
        <v>195</v>
      </c>
      <c r="C30" s="22">
        <v>18</v>
      </c>
      <c r="D30" s="23">
        <v>-177</v>
      </c>
      <c r="E30" s="24">
        <v>-90.769230769230774</v>
      </c>
      <c r="F30" s="4">
        <v>-1.4863957003694974</v>
      </c>
      <c r="G30" s="5">
        <v>1.439078989446754E-3</v>
      </c>
      <c r="H30" s="2"/>
      <c r="I30" s="21" t="s">
        <v>34</v>
      </c>
      <c r="J30" s="22">
        <v>75</v>
      </c>
      <c r="K30" s="22">
        <v>18</v>
      </c>
      <c r="L30" s="23">
        <v>-57</v>
      </c>
      <c r="M30" s="24">
        <v>-76</v>
      </c>
      <c r="N30" s="4">
        <v>-0.49159120310478632</v>
      </c>
      <c r="O30" s="5">
        <v>1.439078989446754E-3</v>
      </c>
      <c r="P30" s="2"/>
      <c r="Q30" s="21" t="s">
        <v>34</v>
      </c>
      <c r="R30" s="22">
        <v>97</v>
      </c>
      <c r="S30" s="22">
        <v>588</v>
      </c>
      <c r="T30" s="23">
        <v>491</v>
      </c>
      <c r="U30" s="24">
        <v>506.18556701030923</v>
      </c>
      <c r="V30" s="4">
        <v>1.155294117647059</v>
      </c>
      <c r="W30" s="5">
        <v>1.2393036293892004E-2</v>
      </c>
    </row>
    <row r="31" spans="1:23" x14ac:dyDescent="0.4">
      <c r="A31" s="21" t="s">
        <v>35</v>
      </c>
      <c r="B31" s="22">
        <v>0</v>
      </c>
      <c r="C31" s="22">
        <v>0</v>
      </c>
      <c r="D31" s="23">
        <v>0</v>
      </c>
      <c r="E31" s="24" t="e">
        <v>#DIV/0!</v>
      </c>
      <c r="F31" s="4">
        <v>0</v>
      </c>
      <c r="G31" s="5">
        <v>0</v>
      </c>
      <c r="H31" s="2"/>
      <c r="I31" s="21" t="s">
        <v>35</v>
      </c>
      <c r="J31" s="22">
        <v>0</v>
      </c>
      <c r="K31" s="22">
        <v>0</v>
      </c>
      <c r="L31" s="23">
        <v>0</v>
      </c>
      <c r="M31" s="24" t="e">
        <v>#DIV/0!</v>
      </c>
      <c r="N31" s="4">
        <v>0</v>
      </c>
      <c r="O31" s="5">
        <v>0</v>
      </c>
      <c r="P31" s="2"/>
      <c r="Q31" s="21" t="s">
        <v>35</v>
      </c>
      <c r="R31" s="22">
        <v>5</v>
      </c>
      <c r="S31" s="22">
        <v>2</v>
      </c>
      <c r="T31" s="23">
        <v>-3</v>
      </c>
      <c r="U31" s="24">
        <v>-60</v>
      </c>
      <c r="V31" s="4">
        <v>-7.0588235294117658E-3</v>
      </c>
      <c r="W31" s="5">
        <v>4.2153184673102054E-5</v>
      </c>
    </row>
    <row r="32" spans="1:23" x14ac:dyDescent="0.4">
      <c r="A32" s="21" t="s">
        <v>36</v>
      </c>
      <c r="B32" s="22">
        <v>33</v>
      </c>
      <c r="C32" s="22">
        <v>90</v>
      </c>
      <c r="D32" s="23">
        <v>57</v>
      </c>
      <c r="E32" s="24">
        <v>172.72727272727269</v>
      </c>
      <c r="F32" s="4">
        <v>0.47866980181390595</v>
      </c>
      <c r="G32" s="5">
        <v>7.1953949472337705E-3</v>
      </c>
      <c r="H32" s="2"/>
      <c r="I32" s="21" t="s">
        <v>36</v>
      </c>
      <c r="J32" s="22">
        <v>495</v>
      </c>
      <c r="K32" s="22">
        <v>90</v>
      </c>
      <c r="L32" s="23">
        <v>-405</v>
      </c>
      <c r="M32" s="24">
        <v>-81.818181818181813</v>
      </c>
      <c r="N32" s="4">
        <v>-3.4928848641655872</v>
      </c>
      <c r="O32" s="5">
        <v>7.1953949472337705E-3</v>
      </c>
      <c r="P32" s="2"/>
      <c r="Q32" s="21" t="s">
        <v>36</v>
      </c>
      <c r="R32" s="22">
        <v>1162</v>
      </c>
      <c r="S32" s="22">
        <v>984</v>
      </c>
      <c r="T32" s="23">
        <v>-178</v>
      </c>
      <c r="U32" s="24">
        <v>-15.318416523235797</v>
      </c>
      <c r="V32" s="4">
        <v>-0.41882352941176476</v>
      </c>
      <c r="W32" s="5">
        <v>2.0739366859166209E-2</v>
      </c>
    </row>
    <row r="33" spans="1:23" x14ac:dyDescent="0.4">
      <c r="A33" s="21" t="s">
        <v>37</v>
      </c>
      <c r="B33" s="22">
        <v>28</v>
      </c>
      <c r="C33" s="22">
        <v>31</v>
      </c>
      <c r="D33" s="23">
        <v>3</v>
      </c>
      <c r="E33" s="24">
        <v>10.714285714285722</v>
      </c>
      <c r="F33" s="4">
        <v>2.5193147463889787E-2</v>
      </c>
      <c r="G33" s="5">
        <v>2.4784138151582986E-3</v>
      </c>
      <c r="H33" s="2"/>
      <c r="I33" s="21" t="s">
        <v>37</v>
      </c>
      <c r="J33" s="22">
        <v>9</v>
      </c>
      <c r="K33" s="22">
        <v>31</v>
      </c>
      <c r="L33" s="23">
        <v>22</v>
      </c>
      <c r="M33" s="24">
        <v>244.44444444444446</v>
      </c>
      <c r="N33" s="4">
        <v>0.18973695558430351</v>
      </c>
      <c r="O33" s="5">
        <v>2.4784138151582986E-3</v>
      </c>
      <c r="P33" s="2"/>
      <c r="Q33" s="21" t="s">
        <v>37</v>
      </c>
      <c r="R33" s="22">
        <v>14</v>
      </c>
      <c r="S33" s="22">
        <v>210</v>
      </c>
      <c r="T33" s="23">
        <v>196</v>
      </c>
      <c r="U33" s="24">
        <v>1400</v>
      </c>
      <c r="V33" s="4">
        <v>0.46117647058823535</v>
      </c>
      <c r="W33" s="5">
        <v>4.4260843906757151E-3</v>
      </c>
    </row>
    <row r="34" spans="1:23" x14ac:dyDescent="0.4">
      <c r="A34" s="21" t="s">
        <v>38</v>
      </c>
      <c r="B34" s="22">
        <v>117</v>
      </c>
      <c r="C34" s="22">
        <v>128</v>
      </c>
      <c r="D34" s="23">
        <v>11</v>
      </c>
      <c r="E34" s="24">
        <v>9.4017094017094109</v>
      </c>
      <c r="F34" s="4">
        <v>9.2374874034262547E-2</v>
      </c>
      <c r="G34" s="5">
        <v>1.0233450591621363E-2</v>
      </c>
      <c r="H34" s="2"/>
      <c r="I34" s="21" t="s">
        <v>38</v>
      </c>
      <c r="J34" s="22">
        <v>22</v>
      </c>
      <c r="K34" s="22">
        <v>128</v>
      </c>
      <c r="L34" s="23">
        <v>106</v>
      </c>
      <c r="M34" s="24">
        <v>481.81818181818187</v>
      </c>
      <c r="N34" s="4">
        <v>0.91418714963346237</v>
      </c>
      <c r="O34" s="5">
        <v>1.0233450591621363E-2</v>
      </c>
      <c r="P34" s="2"/>
      <c r="Q34" s="21" t="s">
        <v>38</v>
      </c>
      <c r="R34" s="22">
        <v>203</v>
      </c>
      <c r="S34" s="22">
        <v>427</v>
      </c>
      <c r="T34" s="23">
        <v>224</v>
      </c>
      <c r="U34" s="24">
        <v>110.34482758620689</v>
      </c>
      <c r="V34" s="4">
        <v>0.52705882352941191</v>
      </c>
      <c r="W34" s="5">
        <v>8.9997049277072885E-3</v>
      </c>
    </row>
    <row r="35" spans="1:23" x14ac:dyDescent="0.4">
      <c r="A35" s="21" t="s">
        <v>64</v>
      </c>
      <c r="B35" s="22">
        <v>32</v>
      </c>
      <c r="C35" s="22">
        <v>0</v>
      </c>
      <c r="D35" s="23">
        <v>-32</v>
      </c>
      <c r="E35" s="24">
        <v>-100</v>
      </c>
      <c r="F35" s="4">
        <v>-0.2687269062814911</v>
      </c>
      <c r="G35" s="5">
        <v>0</v>
      </c>
      <c r="H35" s="2"/>
      <c r="I35" s="21" t="s">
        <v>64</v>
      </c>
      <c r="J35" s="22">
        <v>3</v>
      </c>
      <c r="K35" s="22">
        <v>0</v>
      </c>
      <c r="L35" s="23">
        <v>-3</v>
      </c>
      <c r="M35" s="24">
        <v>-100</v>
      </c>
      <c r="N35" s="4">
        <v>-2.5873221216041388E-2</v>
      </c>
      <c r="O35" s="5">
        <v>0</v>
      </c>
      <c r="P35" s="2"/>
      <c r="Q35" s="21" t="s">
        <v>64</v>
      </c>
      <c r="R35" s="22">
        <v>4</v>
      </c>
      <c r="S35" s="22">
        <v>66</v>
      </c>
      <c r="T35" s="23">
        <v>62</v>
      </c>
      <c r="U35" s="24">
        <v>1550</v>
      </c>
      <c r="V35" s="4">
        <v>0.14588235294117652</v>
      </c>
      <c r="W35" s="5">
        <v>1.3910550942123677E-3</v>
      </c>
    </row>
    <row r="36" spans="1:23" x14ac:dyDescent="0.4">
      <c r="A36" s="21" t="s">
        <v>39</v>
      </c>
      <c r="B36" s="22">
        <v>78</v>
      </c>
      <c r="C36" s="22">
        <v>187</v>
      </c>
      <c r="D36" s="23">
        <v>109</v>
      </c>
      <c r="E36" s="24">
        <v>139.74358974358972</v>
      </c>
      <c r="F36" s="4">
        <v>0.91535102452132899</v>
      </c>
      <c r="G36" s="5">
        <v>1.4950431723696833E-2</v>
      </c>
      <c r="H36" s="2"/>
      <c r="I36" s="21" t="s">
        <v>39</v>
      </c>
      <c r="J36" s="22">
        <v>437</v>
      </c>
      <c r="K36" s="22">
        <v>187</v>
      </c>
      <c r="L36" s="23">
        <v>-250</v>
      </c>
      <c r="M36" s="24">
        <v>-57.208237986270021</v>
      </c>
      <c r="N36" s="4">
        <v>-2.1561017680034489</v>
      </c>
      <c r="O36" s="5">
        <v>1.4950431723696833E-2</v>
      </c>
      <c r="P36" s="2"/>
      <c r="Q36" s="21" t="s">
        <v>39</v>
      </c>
      <c r="R36" s="22">
        <v>673</v>
      </c>
      <c r="S36" s="22">
        <v>1760</v>
      </c>
      <c r="T36" s="23">
        <v>1087</v>
      </c>
      <c r="U36" s="24">
        <v>161.5156017830609</v>
      </c>
      <c r="V36" s="4">
        <v>2.5576470588235298</v>
      </c>
      <c r="W36" s="5">
        <v>3.7094802512329807E-2</v>
      </c>
    </row>
    <row r="37" spans="1:23" x14ac:dyDescent="0.4">
      <c r="A37" s="21" t="s">
        <v>40</v>
      </c>
      <c r="B37" s="22">
        <v>108</v>
      </c>
      <c r="C37" s="22">
        <v>319</v>
      </c>
      <c r="D37" s="23">
        <v>211</v>
      </c>
      <c r="E37" s="24">
        <v>195.37037037037038</v>
      </c>
      <c r="F37" s="4">
        <v>1.7719180382935817</v>
      </c>
      <c r="G37" s="5">
        <v>2.5503677646306365E-2</v>
      </c>
      <c r="H37" s="2"/>
      <c r="I37" s="21" t="s">
        <v>40</v>
      </c>
      <c r="J37" s="22">
        <v>233</v>
      </c>
      <c r="K37" s="22">
        <v>319</v>
      </c>
      <c r="L37" s="23">
        <v>86</v>
      </c>
      <c r="M37" s="24">
        <v>36.909871244635184</v>
      </c>
      <c r="N37" s="4">
        <v>0.74169900819318646</v>
      </c>
      <c r="O37" s="5">
        <v>2.5503677646306365E-2</v>
      </c>
      <c r="P37" s="2"/>
      <c r="Q37" s="21" t="s">
        <v>40</v>
      </c>
      <c r="R37" s="22">
        <v>1476</v>
      </c>
      <c r="S37" s="22">
        <v>878</v>
      </c>
      <c r="T37" s="23">
        <v>-598</v>
      </c>
      <c r="U37" s="24">
        <v>-40.514905149051494</v>
      </c>
      <c r="V37" s="4">
        <v>-1.4070588235294119</v>
      </c>
      <c r="W37" s="5">
        <v>1.8505248071491801E-2</v>
      </c>
    </row>
    <row r="38" spans="1:23" x14ac:dyDescent="0.4">
      <c r="A38" s="21" t="s">
        <v>41</v>
      </c>
      <c r="B38" s="22">
        <v>2570</v>
      </c>
      <c r="C38" s="22">
        <v>2617</v>
      </c>
      <c r="D38" s="23">
        <v>47</v>
      </c>
      <c r="E38" s="24">
        <v>1.8287937743190525</v>
      </c>
      <c r="F38" s="4">
        <v>0.39469264360094003</v>
      </c>
      <c r="G38" s="5">
        <v>0.20922609529900862</v>
      </c>
      <c r="H38" s="2"/>
      <c r="I38" s="21" t="s">
        <v>41</v>
      </c>
      <c r="J38" s="22">
        <v>2176</v>
      </c>
      <c r="K38" s="22">
        <v>2617</v>
      </c>
      <c r="L38" s="23">
        <v>441</v>
      </c>
      <c r="M38" s="24">
        <v>20.266544117647058</v>
      </c>
      <c r="N38" s="4">
        <v>3.8033635187580837</v>
      </c>
      <c r="O38" s="5">
        <v>0.20922609529900862</v>
      </c>
      <c r="P38" s="2"/>
      <c r="Q38" s="21" t="s">
        <v>41</v>
      </c>
      <c r="R38" s="22">
        <v>6867</v>
      </c>
      <c r="S38" s="22">
        <v>8747</v>
      </c>
      <c r="T38" s="23">
        <v>1880</v>
      </c>
      <c r="U38" s="24">
        <v>27.377311780981501</v>
      </c>
      <c r="V38" s="4">
        <v>4.423529411764707</v>
      </c>
      <c r="W38" s="5">
        <v>0.18435695316781184</v>
      </c>
    </row>
    <row r="39" spans="1:23" x14ac:dyDescent="0.4">
      <c r="A39" s="21" t="s">
        <v>42</v>
      </c>
      <c r="B39" s="22">
        <v>1</v>
      </c>
      <c r="C39" s="22">
        <v>0</v>
      </c>
      <c r="D39" s="23">
        <v>-1</v>
      </c>
      <c r="E39" s="24">
        <v>-100</v>
      </c>
      <c r="F39" s="4">
        <v>-8.3977158212965967E-3</v>
      </c>
      <c r="G39" s="5">
        <v>0</v>
      </c>
      <c r="H39" s="2"/>
      <c r="I39" s="21" t="s">
        <v>42</v>
      </c>
      <c r="J39" s="22">
        <v>1</v>
      </c>
      <c r="K39" s="22">
        <v>0</v>
      </c>
      <c r="L39" s="23">
        <v>-1</v>
      </c>
      <c r="M39" s="24">
        <v>-100</v>
      </c>
      <c r="N39" s="4">
        <v>-8.6244070720137966E-3</v>
      </c>
      <c r="O39" s="5">
        <v>0</v>
      </c>
      <c r="P39" s="2"/>
      <c r="Q39" s="21" t="s">
        <v>42</v>
      </c>
      <c r="R39" s="22">
        <v>10</v>
      </c>
      <c r="S39" s="22">
        <v>3</v>
      </c>
      <c r="T39" s="23">
        <v>-7</v>
      </c>
      <c r="U39" s="24">
        <v>-70</v>
      </c>
      <c r="V39" s="4">
        <v>-1.6470588235294122E-2</v>
      </c>
      <c r="W39" s="5">
        <v>6.3229777009653085E-5</v>
      </c>
    </row>
    <row r="40" spans="1:23" x14ac:dyDescent="0.4">
      <c r="A40" s="21" t="s">
        <v>43</v>
      </c>
      <c r="B40" s="22">
        <v>191</v>
      </c>
      <c r="C40" s="22">
        <v>173</v>
      </c>
      <c r="D40" s="23">
        <v>-18</v>
      </c>
      <c r="E40" s="24">
        <v>-9.424083769633512</v>
      </c>
      <c r="F40" s="4">
        <v>-0.15115888478333872</v>
      </c>
      <c r="G40" s="5">
        <v>1.3831148065238247E-2</v>
      </c>
      <c r="H40" s="2"/>
      <c r="I40" s="21" t="s">
        <v>43</v>
      </c>
      <c r="J40" s="22">
        <v>110</v>
      </c>
      <c r="K40" s="22">
        <v>173</v>
      </c>
      <c r="L40" s="23">
        <v>63</v>
      </c>
      <c r="M40" s="24">
        <v>57.27272727272728</v>
      </c>
      <c r="N40" s="4">
        <v>0.54333764553686914</v>
      </c>
      <c r="O40" s="5">
        <v>1.3831148065238247E-2</v>
      </c>
      <c r="P40" s="2"/>
      <c r="Q40" s="21" t="s">
        <v>43</v>
      </c>
      <c r="R40" s="22">
        <v>308</v>
      </c>
      <c r="S40" s="22">
        <v>609</v>
      </c>
      <c r="T40" s="23">
        <v>301</v>
      </c>
      <c r="U40" s="24">
        <v>97.72727272727272</v>
      </c>
      <c r="V40" s="4">
        <v>0.70823529411764718</v>
      </c>
      <c r="W40" s="5">
        <v>1.2835644732959575E-2</v>
      </c>
    </row>
    <row r="41" spans="1:23" x14ac:dyDescent="0.4">
      <c r="A41" s="21" t="s">
        <v>44</v>
      </c>
      <c r="B41" s="22">
        <v>72</v>
      </c>
      <c r="C41" s="22">
        <v>92</v>
      </c>
      <c r="D41" s="23">
        <v>20</v>
      </c>
      <c r="E41" s="24">
        <v>27.777777777777771</v>
      </c>
      <c r="F41" s="4">
        <v>0.16795431642593192</v>
      </c>
      <c r="G41" s="5">
        <v>7.355292612727854E-3</v>
      </c>
      <c r="H41" s="2"/>
      <c r="I41" s="21" t="s">
        <v>44</v>
      </c>
      <c r="J41" s="22">
        <v>185</v>
      </c>
      <c r="K41" s="22">
        <v>92</v>
      </c>
      <c r="L41" s="23">
        <v>-93</v>
      </c>
      <c r="M41" s="24">
        <v>-50.270270270270267</v>
      </c>
      <c r="N41" s="4">
        <v>-0.80206985769728301</v>
      </c>
      <c r="O41" s="5">
        <v>7.355292612727854E-3</v>
      </c>
      <c r="P41" s="2"/>
      <c r="Q41" s="21" t="s">
        <v>44</v>
      </c>
      <c r="R41" s="22">
        <v>737</v>
      </c>
      <c r="S41" s="22">
        <v>612</v>
      </c>
      <c r="T41" s="23">
        <v>-125</v>
      </c>
      <c r="U41" s="24">
        <v>-16.960651289009505</v>
      </c>
      <c r="V41" s="4">
        <v>-0.29411764705882359</v>
      </c>
      <c r="W41" s="5">
        <v>1.2898874509969228E-2</v>
      </c>
    </row>
    <row r="42" spans="1:23" x14ac:dyDescent="0.4">
      <c r="A42" s="21" t="s">
        <v>45</v>
      </c>
      <c r="B42" s="22">
        <v>230</v>
      </c>
      <c r="C42" s="22">
        <v>224</v>
      </c>
      <c r="D42" s="23">
        <v>-6</v>
      </c>
      <c r="E42" s="24">
        <v>-2.6086956521739069</v>
      </c>
      <c r="F42" s="4">
        <v>-5.0386294927779574E-2</v>
      </c>
      <c r="G42" s="5">
        <v>1.7908538535337384E-2</v>
      </c>
      <c r="H42" s="2"/>
      <c r="I42" s="21" t="s">
        <v>45</v>
      </c>
      <c r="J42" s="22">
        <v>146</v>
      </c>
      <c r="K42" s="22">
        <v>224</v>
      </c>
      <c r="L42" s="23">
        <v>78</v>
      </c>
      <c r="M42" s="24">
        <v>53.424657534246563</v>
      </c>
      <c r="N42" s="4">
        <v>0.67270375161707607</v>
      </c>
      <c r="O42" s="5">
        <v>1.7908538535337384E-2</v>
      </c>
      <c r="P42" s="2"/>
      <c r="Q42" s="21" t="s">
        <v>45</v>
      </c>
      <c r="R42" s="22">
        <v>600</v>
      </c>
      <c r="S42" s="22">
        <v>829</v>
      </c>
      <c r="T42" s="23">
        <v>229</v>
      </c>
      <c r="U42" s="24">
        <v>38.166666666666657</v>
      </c>
      <c r="V42" s="4">
        <v>0.53882352941176481</v>
      </c>
      <c r="W42" s="5">
        <v>1.74724950470008E-2</v>
      </c>
    </row>
    <row r="43" spans="1:23" x14ac:dyDescent="0.4">
      <c r="A43" s="21" t="s">
        <v>46</v>
      </c>
      <c r="B43" s="22">
        <v>140</v>
      </c>
      <c r="C43" s="22">
        <v>230</v>
      </c>
      <c r="D43" s="23">
        <v>90</v>
      </c>
      <c r="E43" s="24">
        <v>64.285714285714278</v>
      </c>
      <c r="F43" s="4">
        <v>0.7557944239166936</v>
      </c>
      <c r="G43" s="5">
        <v>1.8388231531819635E-2</v>
      </c>
      <c r="H43" s="2"/>
      <c r="I43" s="21" t="s">
        <v>46</v>
      </c>
      <c r="J43" s="22">
        <v>202</v>
      </c>
      <c r="K43" s="22">
        <v>230</v>
      </c>
      <c r="L43" s="23">
        <v>28</v>
      </c>
      <c r="M43" s="24">
        <v>13.861386138613852</v>
      </c>
      <c r="N43" s="4">
        <v>0.24148339801638627</v>
      </c>
      <c r="O43" s="5">
        <v>1.8388231531819635E-2</v>
      </c>
      <c r="P43" s="2"/>
      <c r="Q43" s="21" t="s">
        <v>46</v>
      </c>
      <c r="R43" s="22">
        <v>1077</v>
      </c>
      <c r="S43" s="22">
        <v>744</v>
      </c>
      <c r="T43" s="23">
        <v>-333</v>
      </c>
      <c r="U43" s="24">
        <v>-30.919220055710312</v>
      </c>
      <c r="V43" s="4">
        <v>-0.78352941176470603</v>
      </c>
      <c r="W43" s="5">
        <v>1.5680984698393963E-2</v>
      </c>
    </row>
    <row r="44" spans="1:23" x14ac:dyDescent="0.4">
      <c r="A44" s="21" t="s">
        <v>47</v>
      </c>
      <c r="B44" s="22">
        <v>973</v>
      </c>
      <c r="C44" s="22">
        <v>190</v>
      </c>
      <c r="D44" s="23">
        <v>-783</v>
      </c>
      <c r="E44" s="24">
        <v>-80.472764645426508</v>
      </c>
      <c r="F44" s="4">
        <v>-6.5754114880752343</v>
      </c>
      <c r="G44" s="5">
        <v>1.5190278221937959E-2</v>
      </c>
      <c r="H44" s="2"/>
      <c r="I44" s="21" t="s">
        <v>47</v>
      </c>
      <c r="J44" s="22">
        <v>256</v>
      </c>
      <c r="K44" s="22">
        <v>190</v>
      </c>
      <c r="L44" s="23">
        <v>-66</v>
      </c>
      <c r="M44" s="24">
        <v>-25.78125</v>
      </c>
      <c r="N44" s="4">
        <v>-0.56921086675291055</v>
      </c>
      <c r="O44" s="5">
        <v>1.5190278221937959E-2</v>
      </c>
      <c r="P44" s="2"/>
      <c r="Q44" s="21" t="s">
        <v>47</v>
      </c>
      <c r="R44" s="22">
        <v>822</v>
      </c>
      <c r="S44" s="22">
        <v>1774</v>
      </c>
      <c r="T44" s="23">
        <v>952</v>
      </c>
      <c r="U44" s="24">
        <v>115.81508515815085</v>
      </c>
      <c r="V44" s="4">
        <v>2.2400000000000007</v>
      </c>
      <c r="W44" s="5">
        <v>3.7389874805041523E-2</v>
      </c>
    </row>
    <row r="45" spans="1:23" x14ac:dyDescent="0.4">
      <c r="A45" s="21" t="s">
        <v>65</v>
      </c>
      <c r="B45" s="22">
        <v>5</v>
      </c>
      <c r="C45" s="22">
        <v>5</v>
      </c>
      <c r="D45" s="23">
        <v>0</v>
      </c>
      <c r="E45" s="24">
        <v>0</v>
      </c>
      <c r="F45" s="4">
        <v>0</v>
      </c>
      <c r="G45" s="5">
        <v>3.9974416373520947E-4</v>
      </c>
      <c r="H45" s="2"/>
      <c r="I45" s="21" t="s">
        <v>65</v>
      </c>
      <c r="J45" s="22">
        <v>5</v>
      </c>
      <c r="K45" s="22">
        <v>5</v>
      </c>
      <c r="L45" s="23">
        <v>0</v>
      </c>
      <c r="M45" s="24">
        <v>0</v>
      </c>
      <c r="N45" s="4">
        <v>0</v>
      </c>
      <c r="O45" s="5">
        <v>3.9974416373520947E-4</v>
      </c>
      <c r="P45" s="2"/>
      <c r="Q45" s="21" t="s">
        <v>65</v>
      </c>
      <c r="R45" s="22">
        <v>15</v>
      </c>
      <c r="S45" s="22">
        <v>16</v>
      </c>
      <c r="T45" s="23">
        <v>1</v>
      </c>
      <c r="U45" s="24">
        <v>6.6666666666666714</v>
      </c>
      <c r="V45" s="4">
        <v>2.3529411764705885E-3</v>
      </c>
      <c r="W45" s="5">
        <v>3.3722547738481644E-4</v>
      </c>
    </row>
    <row r="46" spans="1:23" x14ac:dyDescent="0.4">
      <c r="A46" s="21" t="s">
        <v>66</v>
      </c>
      <c r="B46" s="22">
        <v>6</v>
      </c>
      <c r="C46" s="22">
        <v>40</v>
      </c>
      <c r="D46" s="23">
        <v>34</v>
      </c>
      <c r="E46" s="24">
        <v>566.66666666666674</v>
      </c>
      <c r="F46" s="4">
        <v>0.28552233792408421</v>
      </c>
      <c r="G46" s="5">
        <v>3.1979533098816758E-3</v>
      </c>
      <c r="H46" s="2"/>
      <c r="I46" s="21" t="s">
        <v>66</v>
      </c>
      <c r="J46" s="22">
        <v>18</v>
      </c>
      <c r="K46" s="22">
        <v>40</v>
      </c>
      <c r="L46" s="23">
        <v>22</v>
      </c>
      <c r="M46" s="24">
        <v>122.22222222222223</v>
      </c>
      <c r="N46" s="4">
        <v>0.18973695558430351</v>
      </c>
      <c r="O46" s="5">
        <v>3.1979533098816758E-3</v>
      </c>
      <c r="P46" s="2"/>
      <c r="Q46" s="21" t="s">
        <v>66</v>
      </c>
      <c r="R46" s="22">
        <v>304</v>
      </c>
      <c r="S46" s="22">
        <v>85</v>
      </c>
      <c r="T46" s="23">
        <v>-219</v>
      </c>
      <c r="U46" s="24">
        <v>-72.03947368421052</v>
      </c>
      <c r="V46" s="4">
        <v>-0.51529411764705901</v>
      </c>
      <c r="W46" s="5">
        <v>1.7915103486068373E-3</v>
      </c>
    </row>
    <row r="47" spans="1:23" x14ac:dyDescent="0.4">
      <c r="A47" s="21" t="s">
        <v>67</v>
      </c>
      <c r="B47" s="22">
        <v>78</v>
      </c>
      <c r="C47" s="22">
        <v>220</v>
      </c>
      <c r="D47" s="23">
        <v>142</v>
      </c>
      <c r="E47" s="24">
        <v>182.05128205128204</v>
      </c>
      <c r="F47" s="4">
        <v>1.1924756466241166</v>
      </c>
      <c r="G47" s="5">
        <v>1.7588743204349215E-2</v>
      </c>
      <c r="H47" s="2"/>
      <c r="I47" s="21" t="s">
        <v>67</v>
      </c>
      <c r="J47" s="22">
        <v>268</v>
      </c>
      <c r="K47" s="22">
        <v>220</v>
      </c>
      <c r="L47" s="23">
        <v>-48</v>
      </c>
      <c r="M47" s="24">
        <v>-17.910447761194021</v>
      </c>
      <c r="N47" s="4">
        <v>-0.41397153945666221</v>
      </c>
      <c r="O47" s="5">
        <v>1.7588743204349215E-2</v>
      </c>
      <c r="P47" s="2"/>
      <c r="Q47" s="21" t="s">
        <v>67</v>
      </c>
      <c r="R47" s="22">
        <v>580</v>
      </c>
      <c r="S47" s="22">
        <v>871</v>
      </c>
      <c r="T47" s="23">
        <v>291</v>
      </c>
      <c r="U47" s="24">
        <v>50.172413793103431</v>
      </c>
      <c r="V47" s="4">
        <v>0.68470588235294139</v>
      </c>
      <c r="W47" s="5">
        <v>1.8357711925135942E-2</v>
      </c>
    </row>
    <row r="48" spans="1:23" x14ac:dyDescent="0.4">
      <c r="A48" s="21" t="s">
        <v>48</v>
      </c>
      <c r="B48" s="22">
        <v>867</v>
      </c>
      <c r="C48" s="22">
        <v>249</v>
      </c>
      <c r="D48" s="23">
        <v>-618</v>
      </c>
      <c r="E48" s="24">
        <v>-71.280276816608989</v>
      </c>
      <c r="F48" s="4">
        <v>-5.1897883775612961</v>
      </c>
      <c r="G48" s="5">
        <v>1.990725935401343E-2</v>
      </c>
      <c r="H48" s="2"/>
      <c r="I48" s="21" t="s">
        <v>48</v>
      </c>
      <c r="J48" s="22">
        <v>286</v>
      </c>
      <c r="K48" s="22">
        <v>249</v>
      </c>
      <c r="L48" s="23">
        <v>-37</v>
      </c>
      <c r="M48" s="24">
        <v>-12.937062937062933</v>
      </c>
      <c r="N48" s="4">
        <v>-0.31910306166451047</v>
      </c>
      <c r="O48" s="5">
        <v>1.990725935401343E-2</v>
      </c>
      <c r="P48" s="2"/>
      <c r="Q48" s="21" t="s">
        <v>48</v>
      </c>
      <c r="R48" s="22">
        <v>1230</v>
      </c>
      <c r="S48" s="22">
        <v>2006</v>
      </c>
      <c r="T48" s="23">
        <v>776</v>
      </c>
      <c r="U48" s="24">
        <v>63.089430894308947</v>
      </c>
      <c r="V48" s="4">
        <v>1.825882352941177</v>
      </c>
      <c r="W48" s="5">
        <v>4.2279644227121362E-2</v>
      </c>
    </row>
    <row r="49" spans="1:23" x14ac:dyDescent="0.4">
      <c r="A49" s="21" t="s">
        <v>49</v>
      </c>
      <c r="B49" s="22">
        <v>151</v>
      </c>
      <c r="C49" s="22">
        <v>179</v>
      </c>
      <c r="D49" s="23">
        <v>28</v>
      </c>
      <c r="E49" s="24">
        <v>18.543046357615907</v>
      </c>
      <c r="F49" s="4">
        <v>0.23513604299630469</v>
      </c>
      <c r="G49" s="5">
        <v>1.43108410617205E-2</v>
      </c>
      <c r="H49" s="2"/>
      <c r="I49" s="21" t="s">
        <v>49</v>
      </c>
      <c r="J49" s="22">
        <v>406</v>
      </c>
      <c r="K49" s="22">
        <v>179</v>
      </c>
      <c r="L49" s="23">
        <v>-227</v>
      </c>
      <c r="M49" s="24">
        <v>-55.911330049261082</v>
      </c>
      <c r="N49" s="4">
        <v>-1.9577404053471317</v>
      </c>
      <c r="O49" s="5">
        <v>1.43108410617205E-2</v>
      </c>
      <c r="P49" s="2"/>
      <c r="Q49" s="21" t="s">
        <v>49</v>
      </c>
      <c r="R49" s="22">
        <v>1113</v>
      </c>
      <c r="S49" s="22">
        <v>556</v>
      </c>
      <c r="T49" s="23">
        <v>-557</v>
      </c>
      <c r="U49" s="24">
        <v>-50.044923629829292</v>
      </c>
      <c r="V49" s="4">
        <v>-1.3105882352941178</v>
      </c>
      <c r="W49" s="5">
        <v>1.1718585339122371E-2</v>
      </c>
    </row>
    <row r="50" spans="1:23" x14ac:dyDescent="0.4">
      <c r="A50" s="21" t="s">
        <v>50</v>
      </c>
      <c r="B50" s="22">
        <v>355</v>
      </c>
      <c r="C50" s="22">
        <v>607</v>
      </c>
      <c r="D50" s="23">
        <v>252</v>
      </c>
      <c r="E50" s="24">
        <v>70.98591549295773</v>
      </c>
      <c r="F50" s="4">
        <v>2.1162243869667421</v>
      </c>
      <c r="G50" s="5">
        <v>4.8528941477454429E-2</v>
      </c>
      <c r="H50" s="2"/>
      <c r="I50" s="21" t="s">
        <v>50</v>
      </c>
      <c r="J50" s="22">
        <v>92</v>
      </c>
      <c r="K50" s="22">
        <v>607</v>
      </c>
      <c r="L50" s="23">
        <v>515</v>
      </c>
      <c r="M50" s="24">
        <v>559.78260869565213</v>
      </c>
      <c r="N50" s="4">
        <v>4.4415696420871047</v>
      </c>
      <c r="O50" s="5">
        <v>4.8528941477454429E-2</v>
      </c>
      <c r="P50" s="2"/>
      <c r="Q50" s="21" t="s">
        <v>50</v>
      </c>
      <c r="R50" s="22">
        <v>532</v>
      </c>
      <c r="S50" s="22">
        <v>1376</v>
      </c>
      <c r="T50" s="23">
        <v>844</v>
      </c>
      <c r="U50" s="24">
        <v>158.64661654135335</v>
      </c>
      <c r="V50" s="4">
        <v>1.9858823529411771</v>
      </c>
      <c r="W50" s="5">
        <v>2.9001391055094212E-2</v>
      </c>
    </row>
    <row r="51" spans="1:23" x14ac:dyDescent="0.4">
      <c r="A51" s="21" t="s">
        <v>51</v>
      </c>
      <c r="B51" s="22">
        <v>49</v>
      </c>
      <c r="C51" s="22">
        <v>67</v>
      </c>
      <c r="D51" s="23">
        <v>18</v>
      </c>
      <c r="E51" s="24">
        <v>36.734693877551024</v>
      </c>
      <c r="F51" s="4">
        <v>0.15115888478333872</v>
      </c>
      <c r="G51" s="5">
        <v>5.356571794051807E-3</v>
      </c>
      <c r="H51" s="2"/>
      <c r="I51" s="21" t="s">
        <v>51</v>
      </c>
      <c r="J51" s="22">
        <v>113</v>
      </c>
      <c r="K51" s="22">
        <v>67</v>
      </c>
      <c r="L51" s="23">
        <v>-46</v>
      </c>
      <c r="M51" s="24">
        <v>-40.707964601769909</v>
      </c>
      <c r="N51" s="4">
        <v>-0.39672272531263464</v>
      </c>
      <c r="O51" s="5">
        <v>5.356571794051807E-3</v>
      </c>
      <c r="P51" s="2"/>
      <c r="Q51" s="21" t="s">
        <v>51</v>
      </c>
      <c r="R51" s="22">
        <v>405</v>
      </c>
      <c r="S51" s="22">
        <v>331</v>
      </c>
      <c r="T51" s="23">
        <v>-74</v>
      </c>
      <c r="U51" s="24">
        <v>-18.271604938271608</v>
      </c>
      <c r="V51" s="4">
        <v>-0.17411764705882357</v>
      </c>
      <c r="W51" s="5">
        <v>6.9763520633983897E-3</v>
      </c>
    </row>
    <row r="52" spans="1:23" x14ac:dyDescent="0.4">
      <c r="A52" s="21" t="s">
        <v>52</v>
      </c>
      <c r="B52" s="22">
        <v>46</v>
      </c>
      <c r="C52" s="22">
        <v>36</v>
      </c>
      <c r="D52" s="23">
        <v>-10</v>
      </c>
      <c r="E52" s="24">
        <v>-21.739130434782609</v>
      </c>
      <c r="F52" s="4">
        <v>-8.3977158212965961E-2</v>
      </c>
      <c r="G52" s="5">
        <v>2.878157978893508E-3</v>
      </c>
      <c r="H52" s="2"/>
      <c r="I52" s="21" t="s">
        <v>52</v>
      </c>
      <c r="J52" s="22">
        <v>130</v>
      </c>
      <c r="K52" s="22">
        <v>36</v>
      </c>
      <c r="L52" s="23">
        <v>-94</v>
      </c>
      <c r="M52" s="24">
        <v>-72.307692307692307</v>
      </c>
      <c r="N52" s="4">
        <v>-0.81069426476929685</v>
      </c>
      <c r="O52" s="5">
        <v>2.878157978893508E-3</v>
      </c>
      <c r="P52" s="2"/>
      <c r="Q52" s="21" t="s">
        <v>52</v>
      </c>
      <c r="R52" s="22">
        <v>305</v>
      </c>
      <c r="S52" s="22">
        <v>253</v>
      </c>
      <c r="T52" s="23">
        <v>-52</v>
      </c>
      <c r="U52" s="24">
        <v>-17.049180327868854</v>
      </c>
      <c r="V52" s="4">
        <v>-0.12235294117647062</v>
      </c>
      <c r="W52" s="5">
        <v>5.3323778611474096E-3</v>
      </c>
    </row>
    <row r="53" spans="1:23" x14ac:dyDescent="0.4">
      <c r="A53" s="21" t="s">
        <v>53</v>
      </c>
      <c r="B53" s="22">
        <v>41</v>
      </c>
      <c r="C53" s="22">
        <v>112</v>
      </c>
      <c r="D53" s="23">
        <v>71</v>
      </c>
      <c r="E53" s="24">
        <v>173.17073170731709</v>
      </c>
      <c r="F53" s="4">
        <v>0.59623782331205832</v>
      </c>
      <c r="G53" s="5">
        <v>8.9542692676686918E-3</v>
      </c>
      <c r="H53" s="2"/>
      <c r="I53" s="21" t="s">
        <v>53</v>
      </c>
      <c r="J53" s="22">
        <v>194</v>
      </c>
      <c r="K53" s="22">
        <v>112</v>
      </c>
      <c r="L53" s="23">
        <v>-82</v>
      </c>
      <c r="M53" s="24">
        <v>-42.268041237113408</v>
      </c>
      <c r="N53" s="4">
        <v>-0.70720137990513121</v>
      </c>
      <c r="O53" s="5">
        <v>8.9542692676686918E-3</v>
      </c>
      <c r="P53" s="2"/>
      <c r="Q53" s="21" t="s">
        <v>53</v>
      </c>
      <c r="R53" s="22">
        <v>686</v>
      </c>
      <c r="S53" s="22">
        <v>427</v>
      </c>
      <c r="T53" s="23">
        <v>-259</v>
      </c>
      <c r="U53" s="24">
        <v>-37.755102040816325</v>
      </c>
      <c r="V53" s="4">
        <v>-0.60941176470588243</v>
      </c>
      <c r="W53" s="5">
        <v>8.9997049277072885E-3</v>
      </c>
    </row>
    <row r="54" spans="1:23" x14ac:dyDescent="0.4">
      <c r="A54" s="21" t="s">
        <v>54</v>
      </c>
      <c r="B54" s="22">
        <v>59</v>
      </c>
      <c r="C54" s="22">
        <v>140</v>
      </c>
      <c r="D54" s="23">
        <v>81</v>
      </c>
      <c r="E54" s="24">
        <v>137.28813559322032</v>
      </c>
      <c r="F54" s="4">
        <v>0.68021498152502424</v>
      </c>
      <c r="G54" s="5">
        <v>1.1192836584585865E-2</v>
      </c>
      <c r="H54" s="2"/>
      <c r="I54" s="21" t="s">
        <v>54</v>
      </c>
      <c r="J54" s="22">
        <v>38</v>
      </c>
      <c r="K54" s="22">
        <v>140</v>
      </c>
      <c r="L54" s="23">
        <v>102</v>
      </c>
      <c r="M54" s="24">
        <v>268.42105263157896</v>
      </c>
      <c r="N54" s="4">
        <v>0.87968952134540723</v>
      </c>
      <c r="O54" s="5">
        <v>1.1192836584585865E-2</v>
      </c>
      <c r="P54" s="2"/>
      <c r="Q54" s="21" t="s">
        <v>54</v>
      </c>
      <c r="R54" s="22">
        <v>332</v>
      </c>
      <c r="S54" s="22">
        <v>387</v>
      </c>
      <c r="T54" s="23">
        <v>55</v>
      </c>
      <c r="U54" s="24">
        <v>16.566265060240966</v>
      </c>
      <c r="V54" s="4">
        <v>0.12941176470588239</v>
      </c>
      <c r="W54" s="5">
        <v>8.1566412342452474E-3</v>
      </c>
    </row>
    <row r="55" spans="1:23" x14ac:dyDescent="0.4">
      <c r="A55" s="21" t="s">
        <v>55</v>
      </c>
      <c r="B55" s="22">
        <v>169</v>
      </c>
      <c r="C55" s="22">
        <v>710</v>
      </c>
      <c r="D55" s="23">
        <v>541</v>
      </c>
      <c r="E55" s="24">
        <v>320.11834319526622</v>
      </c>
      <c r="F55" s="4">
        <v>4.5431642593214576</v>
      </c>
      <c r="G55" s="5">
        <v>5.6763671250399744E-2</v>
      </c>
      <c r="H55" s="2"/>
      <c r="I55" s="21" t="s">
        <v>55</v>
      </c>
      <c r="J55" s="22">
        <v>325</v>
      </c>
      <c r="K55" s="22">
        <v>710</v>
      </c>
      <c r="L55" s="23">
        <v>385</v>
      </c>
      <c r="M55" s="24">
        <v>118.46153846153845</v>
      </c>
      <c r="N55" s="4">
        <v>3.3203967227253117</v>
      </c>
      <c r="O55" s="5">
        <v>5.6763671250399744E-2</v>
      </c>
      <c r="P55" s="2"/>
      <c r="Q55" s="21" t="s">
        <v>55</v>
      </c>
      <c r="R55" s="22">
        <v>2946</v>
      </c>
      <c r="S55" s="22">
        <v>1951</v>
      </c>
      <c r="T55" s="23">
        <v>-995</v>
      </c>
      <c r="U55" s="24">
        <v>-33.774609640190093</v>
      </c>
      <c r="V55" s="4">
        <v>-2.3411764705882359</v>
      </c>
      <c r="W55" s="5">
        <v>4.1120431648611053E-2</v>
      </c>
    </row>
    <row r="56" spans="1:23" x14ac:dyDescent="0.4">
      <c r="A56" s="21" t="s">
        <v>56</v>
      </c>
      <c r="B56" s="22">
        <v>414</v>
      </c>
      <c r="C56" s="22">
        <v>442</v>
      </c>
      <c r="D56" s="23">
        <v>28</v>
      </c>
      <c r="E56" s="24">
        <v>6.7632850241545981</v>
      </c>
      <c r="F56" s="4">
        <v>0.23513604299630469</v>
      </c>
      <c r="G56" s="5">
        <v>3.533738407419252E-2</v>
      </c>
      <c r="H56" s="2"/>
      <c r="I56" s="21" t="s">
        <v>56</v>
      </c>
      <c r="J56" s="22">
        <v>434</v>
      </c>
      <c r="K56" s="22">
        <v>442</v>
      </c>
      <c r="L56" s="23">
        <v>8</v>
      </c>
      <c r="M56" s="24">
        <v>1.8433179723502207</v>
      </c>
      <c r="N56" s="4">
        <v>6.8995256576110373E-2</v>
      </c>
      <c r="O56" s="5">
        <v>3.533738407419252E-2</v>
      </c>
      <c r="P56" s="2"/>
      <c r="Q56" s="21" t="s">
        <v>56</v>
      </c>
      <c r="R56" s="22">
        <v>1937</v>
      </c>
      <c r="S56" s="22">
        <v>1726</v>
      </c>
      <c r="T56" s="23">
        <v>-211</v>
      </c>
      <c r="U56" s="24">
        <v>-10.893133711925657</v>
      </c>
      <c r="V56" s="4">
        <v>-0.49647058823529427</v>
      </c>
      <c r="W56" s="5">
        <v>3.6378198372887069E-2</v>
      </c>
    </row>
    <row r="57" spans="1:23" x14ac:dyDescent="0.4">
      <c r="A57" s="21" t="s">
        <v>57</v>
      </c>
      <c r="B57" s="22">
        <v>13</v>
      </c>
      <c r="C57" s="22">
        <v>756</v>
      </c>
      <c r="D57" s="23">
        <v>743</v>
      </c>
      <c r="E57" s="24">
        <v>5715.3846153846152</v>
      </c>
      <c r="F57" s="4">
        <v>6.2395028552233702</v>
      </c>
      <c r="G57" s="5">
        <v>6.0441317556763671E-2</v>
      </c>
      <c r="H57" s="2"/>
      <c r="I57" s="21" t="s">
        <v>57</v>
      </c>
      <c r="J57" s="22">
        <v>14</v>
      </c>
      <c r="K57" s="22">
        <v>756</v>
      </c>
      <c r="L57" s="23">
        <v>742</v>
      </c>
      <c r="M57" s="24">
        <v>5300</v>
      </c>
      <c r="N57" s="4">
        <v>6.3993100474342368</v>
      </c>
      <c r="O57" s="5">
        <v>6.0441317556763671E-2</v>
      </c>
      <c r="P57" s="2"/>
      <c r="Q57" s="21" t="s">
        <v>57</v>
      </c>
      <c r="R57" s="22">
        <v>224</v>
      </c>
      <c r="S57" s="22">
        <v>824</v>
      </c>
      <c r="T57" s="23">
        <v>600</v>
      </c>
      <c r="U57" s="24">
        <v>267.85714285714283</v>
      </c>
      <c r="V57" s="4">
        <v>1.4117647058823533</v>
      </c>
      <c r="W57" s="5">
        <v>1.7367112085318045E-2</v>
      </c>
    </row>
    <row r="58" spans="1:23" x14ac:dyDescent="0.4">
      <c r="A58" s="21" t="s">
        <v>58</v>
      </c>
      <c r="B58" s="22">
        <v>48</v>
      </c>
      <c r="C58" s="22">
        <v>175</v>
      </c>
      <c r="D58" s="23">
        <v>127</v>
      </c>
      <c r="E58" s="24">
        <v>264.58333333333337</v>
      </c>
      <c r="F58" s="4">
        <v>1.0665099093046677</v>
      </c>
      <c r="G58" s="5">
        <v>1.3991045730732331E-2</v>
      </c>
      <c r="H58" s="2"/>
      <c r="I58" s="21" t="s">
        <v>58</v>
      </c>
      <c r="J58" s="22">
        <v>209</v>
      </c>
      <c r="K58" s="22">
        <v>175</v>
      </c>
      <c r="L58" s="23">
        <v>-34</v>
      </c>
      <c r="M58" s="24">
        <v>-16.267942583732051</v>
      </c>
      <c r="N58" s="4">
        <v>-0.29322984044846906</v>
      </c>
      <c r="O58" s="5">
        <v>1.3991045730732331E-2</v>
      </c>
      <c r="P58" s="2"/>
      <c r="Q58" s="21" t="s">
        <v>58</v>
      </c>
      <c r="R58" s="22">
        <v>1053</v>
      </c>
      <c r="S58" s="22">
        <v>832</v>
      </c>
      <c r="T58" s="23">
        <v>-221</v>
      </c>
      <c r="U58" s="24">
        <v>-20.987654320987659</v>
      </c>
      <c r="V58" s="4">
        <v>-0.52000000000000013</v>
      </c>
      <c r="W58" s="5">
        <v>1.7535724824010453E-2</v>
      </c>
    </row>
    <row r="59" spans="1:23" x14ac:dyDescent="0.4">
      <c r="A59" s="30" t="s">
        <v>59</v>
      </c>
      <c r="B59" s="31">
        <v>42</v>
      </c>
      <c r="C59" s="31">
        <v>5</v>
      </c>
      <c r="D59" s="32">
        <v>-37</v>
      </c>
      <c r="E59" s="33">
        <v>-88.095238095238102</v>
      </c>
      <c r="F59" s="6">
        <v>-0.31071548538797406</v>
      </c>
      <c r="G59" s="7">
        <v>3.9974416373520947E-4</v>
      </c>
      <c r="H59" s="2"/>
      <c r="I59" s="30" t="s">
        <v>59</v>
      </c>
      <c r="J59" s="31">
        <v>11</v>
      </c>
      <c r="K59" s="31">
        <v>5</v>
      </c>
      <c r="L59" s="32">
        <v>-6</v>
      </c>
      <c r="M59" s="33">
        <v>-54.545454545454547</v>
      </c>
      <c r="N59" s="6">
        <v>-5.1746442432082776E-2</v>
      </c>
      <c r="O59" s="7">
        <v>3.9974416373520947E-4</v>
      </c>
      <c r="P59" s="2"/>
      <c r="Q59" s="30" t="s">
        <v>59</v>
      </c>
      <c r="R59" s="31">
        <v>28</v>
      </c>
      <c r="S59" s="31">
        <v>65</v>
      </c>
      <c r="T59" s="32">
        <v>37</v>
      </c>
      <c r="U59" s="33">
        <v>132.14285714285717</v>
      </c>
      <c r="V59" s="6">
        <v>8.7058823529411786E-2</v>
      </c>
      <c r="W59" s="7">
        <v>1.3699785018758167E-3</v>
      </c>
    </row>
    <row r="61" spans="1:23" x14ac:dyDescent="0.4">
      <c r="A61" s="9" t="s">
        <v>78</v>
      </c>
      <c r="I61" s="9" t="s">
        <v>78</v>
      </c>
      <c r="Q61" s="9" t="s">
        <v>78</v>
      </c>
    </row>
  </sheetData>
  <sortState xmlns:xlrd2="http://schemas.microsoft.com/office/spreadsheetml/2017/richdata2" ref="Q63:W116">
    <sortCondition descending="1" ref="T63:T116"/>
  </sortState>
  <mergeCells count="3">
    <mergeCell ref="A4:G4"/>
    <mergeCell ref="I4:O4"/>
    <mergeCell ref="Q4:W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workbookViewId="0">
      <selection activeCell="C6" sqref="C6"/>
    </sheetView>
  </sheetViews>
  <sheetFormatPr baseColWidth="10" defaultColWidth="11.33203125" defaultRowHeight="13.9" x14ac:dyDescent="0.4"/>
  <cols>
    <col min="1" max="1" width="16.6640625" style="9" customWidth="1"/>
    <col min="2" max="3" width="10.33203125" style="9" bestFit="1" customWidth="1"/>
    <col min="4" max="4" width="9.796875" style="9" bestFit="1" customWidth="1"/>
    <col min="5" max="5" width="9.33203125" style="9" bestFit="1" customWidth="1"/>
    <col min="6" max="6" width="11.6640625" style="9" bestFit="1" customWidth="1"/>
    <col min="7" max="7" width="12" style="9" bestFit="1" customWidth="1"/>
    <col min="8" max="8" width="6.33203125" style="9" customWidth="1"/>
    <col min="9" max="9" width="15" style="9" bestFit="1" customWidth="1"/>
    <col min="10" max="11" width="10.33203125" style="9" bestFit="1" customWidth="1"/>
    <col min="12" max="12" width="10" style="9" bestFit="1" customWidth="1"/>
    <col min="13" max="13" width="9.33203125" style="9" bestFit="1" customWidth="1"/>
    <col min="14" max="14" width="11.6640625" style="9" bestFit="1" customWidth="1"/>
    <col min="15" max="15" width="12" style="9" bestFit="1" customWidth="1"/>
    <col min="16" max="16" width="6.33203125" style="9" customWidth="1"/>
    <col min="17" max="17" width="15" style="9" bestFit="1" customWidth="1"/>
    <col min="18" max="18" width="7.33203125" style="9" customWidth="1"/>
    <col min="19" max="20" width="10.33203125" style="9" bestFit="1" customWidth="1"/>
    <col min="21" max="21" width="9.33203125" style="9" bestFit="1" customWidth="1"/>
    <col min="22" max="22" width="11.6640625" style="9" bestFit="1" customWidth="1"/>
    <col min="23" max="23" width="12" style="9" bestFit="1" customWidth="1"/>
    <col min="24" max="16384" width="11.33203125" style="9"/>
  </cols>
  <sheetData>
    <row r="1" spans="1:23" x14ac:dyDescent="0.4">
      <c r="A1" s="11" t="s">
        <v>71</v>
      </c>
    </row>
    <row r="2" spans="1:23" x14ac:dyDescent="0.4">
      <c r="A2" s="12" t="s">
        <v>76</v>
      </c>
    </row>
    <row r="3" spans="1:23" x14ac:dyDescent="0.4">
      <c r="A3" s="12"/>
      <c r="B3" s="10"/>
      <c r="C3" s="10"/>
      <c r="D3" s="10"/>
      <c r="E3" s="10"/>
      <c r="F3" s="10"/>
      <c r="G3" s="10"/>
      <c r="H3" s="10"/>
      <c r="I3" s="10"/>
      <c r="J3" s="10"/>
      <c r="K3" s="10"/>
      <c r="L3" s="10"/>
      <c r="M3" s="10"/>
      <c r="N3" s="10"/>
      <c r="O3" s="10"/>
      <c r="P3" s="10"/>
      <c r="Q3" s="10"/>
      <c r="R3" s="10"/>
      <c r="S3" s="10"/>
      <c r="T3" s="10"/>
      <c r="U3" s="10"/>
      <c r="V3" s="10"/>
      <c r="W3" s="10"/>
    </row>
    <row r="4" spans="1:23" s="8" customFormat="1" ht="15" customHeight="1" x14ac:dyDescent="0.35">
      <c r="A4" s="121" t="s">
        <v>79</v>
      </c>
      <c r="B4" s="121"/>
      <c r="C4" s="121"/>
      <c r="D4" s="121"/>
      <c r="E4" s="121"/>
      <c r="F4" s="121"/>
      <c r="G4" s="121"/>
      <c r="H4" s="13"/>
      <c r="I4" s="121" t="s">
        <v>5</v>
      </c>
      <c r="J4" s="121"/>
      <c r="K4" s="121"/>
      <c r="L4" s="121"/>
      <c r="M4" s="121"/>
      <c r="N4" s="121"/>
      <c r="O4" s="121"/>
      <c r="P4" s="13"/>
      <c r="Q4" s="122" t="s">
        <v>60</v>
      </c>
      <c r="R4" s="123"/>
      <c r="S4" s="123"/>
      <c r="T4" s="123"/>
      <c r="U4" s="123"/>
      <c r="V4" s="123"/>
      <c r="W4" s="124"/>
    </row>
    <row r="5" spans="1:23" ht="19.5" customHeight="1" x14ac:dyDescent="0.4">
      <c r="A5" s="14" t="s">
        <v>12</v>
      </c>
      <c r="B5" s="15">
        <v>2015</v>
      </c>
      <c r="C5" s="15">
        <v>2016</v>
      </c>
      <c r="D5" s="15" t="s">
        <v>72</v>
      </c>
      <c r="E5" s="15" t="s">
        <v>73</v>
      </c>
      <c r="F5" s="15" t="s">
        <v>74</v>
      </c>
      <c r="G5" s="15" t="s">
        <v>75</v>
      </c>
      <c r="H5" s="16"/>
      <c r="I5" s="14" t="s">
        <v>12</v>
      </c>
      <c r="J5" s="15">
        <v>2015</v>
      </c>
      <c r="K5" s="15">
        <v>2016</v>
      </c>
      <c r="L5" s="15" t="s">
        <v>72</v>
      </c>
      <c r="M5" s="15" t="s">
        <v>73</v>
      </c>
      <c r="N5" s="15" t="s">
        <v>74</v>
      </c>
      <c r="O5" s="15" t="s">
        <v>75</v>
      </c>
      <c r="P5" s="16"/>
      <c r="Q5" s="14" t="s">
        <v>12</v>
      </c>
      <c r="R5" s="15">
        <v>2015</v>
      </c>
      <c r="S5" s="15">
        <v>2016</v>
      </c>
      <c r="T5" s="15" t="s">
        <v>72</v>
      </c>
      <c r="U5" s="15" t="s">
        <v>73</v>
      </c>
      <c r="V5" s="15" t="s">
        <v>74</v>
      </c>
      <c r="W5" s="15" t="s">
        <v>75</v>
      </c>
    </row>
    <row r="6" spans="1:23" s="8" customFormat="1" ht="19.5" customHeight="1" x14ac:dyDescent="0.45">
      <c r="A6" s="17" t="s">
        <v>61</v>
      </c>
      <c r="B6" s="37">
        <v>42276</v>
      </c>
      <c r="C6" s="37">
        <v>48152</v>
      </c>
      <c r="D6" s="19">
        <f>+C6-B6</f>
        <v>5876</v>
      </c>
      <c r="E6" s="40">
        <f>+C6/B6*100-100</f>
        <v>13.899138991389904</v>
      </c>
      <c r="F6" s="20">
        <v>-7.2054060538206244</v>
      </c>
      <c r="G6" s="3">
        <v>1</v>
      </c>
      <c r="H6" s="1"/>
      <c r="I6" s="17" t="s">
        <v>61</v>
      </c>
      <c r="J6" s="18">
        <v>21061</v>
      </c>
      <c r="K6" s="18">
        <v>23207</v>
      </c>
      <c r="L6" s="19">
        <v>2146</v>
      </c>
      <c r="M6" s="20">
        <v>10.189449693746738</v>
      </c>
      <c r="N6" s="20">
        <v>10.189449693746738</v>
      </c>
      <c r="O6" s="3">
        <v>1</v>
      </c>
      <c r="P6" s="1"/>
      <c r="Q6" s="17" t="s">
        <v>61</v>
      </c>
      <c r="R6" s="18">
        <v>76924</v>
      </c>
      <c r="S6" s="18">
        <v>92867</v>
      </c>
      <c r="T6" s="19">
        <v>15943</v>
      </c>
      <c r="U6" s="20">
        <v>20.725651292184494</v>
      </c>
      <c r="V6" s="20">
        <v>20.725651292184494</v>
      </c>
      <c r="W6" s="3">
        <v>1</v>
      </c>
    </row>
    <row r="7" spans="1:23" x14ac:dyDescent="0.4">
      <c r="A7" s="21" t="s">
        <v>13</v>
      </c>
      <c r="B7" s="22">
        <v>1383</v>
      </c>
      <c r="C7" s="22">
        <v>1371</v>
      </c>
      <c r="D7" s="23">
        <v>-12</v>
      </c>
      <c r="E7" s="24">
        <v>-0.86767895878524826</v>
      </c>
      <c r="F7" s="4">
        <v>-4.7982726218561311E-2</v>
      </c>
      <c r="G7" s="5">
        <v>5.9077002628517256E-2</v>
      </c>
      <c r="H7" s="2"/>
      <c r="I7" s="21" t="s">
        <v>13</v>
      </c>
      <c r="J7" s="22">
        <v>1643</v>
      </c>
      <c r="K7" s="22">
        <v>1371</v>
      </c>
      <c r="L7" s="23">
        <v>-272</v>
      </c>
      <c r="M7" s="24">
        <v>-16.555082166768102</v>
      </c>
      <c r="N7" s="4">
        <v>-1.2914866340629603</v>
      </c>
      <c r="O7" s="5">
        <v>5.9077002628517256E-2</v>
      </c>
      <c r="P7" s="2"/>
      <c r="Q7" s="21" t="s">
        <v>13</v>
      </c>
      <c r="R7" s="22">
        <v>5446</v>
      </c>
      <c r="S7" s="22">
        <v>4803</v>
      </c>
      <c r="T7" s="35">
        <v>-643</v>
      </c>
      <c r="U7" s="24">
        <v>-11.806830701432247</v>
      </c>
      <c r="V7" s="4">
        <v>-0.83588996932036819</v>
      </c>
      <c r="W7" s="5">
        <v>5.1719125200555632E-2</v>
      </c>
    </row>
    <row r="8" spans="1:23" x14ac:dyDescent="0.4">
      <c r="A8" s="21" t="s">
        <v>14</v>
      </c>
      <c r="B8" s="22">
        <v>4</v>
      </c>
      <c r="C8" s="22">
        <v>14</v>
      </c>
      <c r="D8" s="23">
        <v>10</v>
      </c>
      <c r="E8" s="24">
        <v>250</v>
      </c>
      <c r="F8" s="4">
        <v>3.9985605182134433E-2</v>
      </c>
      <c r="G8" s="5">
        <v>6.0326625587107333E-4</v>
      </c>
      <c r="H8" s="2"/>
      <c r="I8" s="21" t="s">
        <v>14</v>
      </c>
      <c r="J8" s="22">
        <v>1</v>
      </c>
      <c r="K8" s="22">
        <v>14</v>
      </c>
      <c r="L8" s="23">
        <v>13</v>
      </c>
      <c r="M8" s="24">
        <v>1300</v>
      </c>
      <c r="N8" s="4">
        <v>6.1725464128009132E-2</v>
      </c>
      <c r="O8" s="5">
        <v>6.0326625587107333E-4</v>
      </c>
      <c r="P8" s="2"/>
      <c r="Q8" s="21" t="s">
        <v>14</v>
      </c>
      <c r="R8" s="22">
        <v>8</v>
      </c>
      <c r="S8" s="22">
        <v>25</v>
      </c>
      <c r="T8" s="35">
        <v>17</v>
      </c>
      <c r="U8" s="24">
        <v>212.5</v>
      </c>
      <c r="V8" s="4">
        <v>2.2099734803182364E-2</v>
      </c>
      <c r="W8" s="5">
        <v>2.6920219238265474E-4</v>
      </c>
    </row>
    <row r="9" spans="1:23" x14ac:dyDescent="0.4">
      <c r="A9" s="21" t="s">
        <v>15</v>
      </c>
      <c r="B9" s="22">
        <v>940</v>
      </c>
      <c r="C9" s="22">
        <v>838</v>
      </c>
      <c r="D9" s="23">
        <v>-102</v>
      </c>
      <c r="E9" s="24">
        <v>-10.851063829787236</v>
      </c>
      <c r="F9" s="4">
        <v>-0.40785317285777117</v>
      </c>
      <c r="G9" s="5">
        <v>3.6109794458568538E-2</v>
      </c>
      <c r="H9" s="2"/>
      <c r="I9" s="21" t="s">
        <v>15</v>
      </c>
      <c r="J9" s="22">
        <v>765</v>
      </c>
      <c r="K9" s="22">
        <v>838</v>
      </c>
      <c r="L9" s="23">
        <v>73</v>
      </c>
      <c r="M9" s="24">
        <v>9.5424836601307277</v>
      </c>
      <c r="N9" s="4">
        <v>0.34661222164189742</v>
      </c>
      <c r="O9" s="5">
        <v>3.6109794458568538E-2</v>
      </c>
      <c r="P9" s="2"/>
      <c r="Q9" s="21" t="s">
        <v>15</v>
      </c>
      <c r="R9" s="22">
        <v>3170</v>
      </c>
      <c r="S9" s="22">
        <v>3594</v>
      </c>
      <c r="T9" s="35">
        <v>424</v>
      </c>
      <c r="U9" s="24">
        <v>13.375394321766549</v>
      </c>
      <c r="V9" s="4">
        <v>0.55119338567937182</v>
      </c>
      <c r="W9" s="5">
        <v>3.8700507176930452E-2</v>
      </c>
    </row>
    <row r="10" spans="1:23" x14ac:dyDescent="0.4">
      <c r="A10" s="21" t="s">
        <v>16</v>
      </c>
      <c r="B10" s="22">
        <v>161</v>
      </c>
      <c r="C10" s="22">
        <v>109</v>
      </c>
      <c r="D10" s="23">
        <v>-52</v>
      </c>
      <c r="E10" s="24">
        <v>-32.298136645962742</v>
      </c>
      <c r="F10" s="4">
        <v>-0.20792514694709904</v>
      </c>
      <c r="G10" s="5">
        <v>4.6968587064247858E-3</v>
      </c>
      <c r="H10" s="2"/>
      <c r="I10" s="21" t="s">
        <v>16</v>
      </c>
      <c r="J10" s="22">
        <v>111</v>
      </c>
      <c r="K10" s="22">
        <v>109</v>
      </c>
      <c r="L10" s="23">
        <v>-2</v>
      </c>
      <c r="M10" s="24">
        <v>-1.8018018018018012</v>
      </c>
      <c r="N10" s="4">
        <v>-9.4962252504629426E-3</v>
      </c>
      <c r="O10" s="5">
        <v>4.6968587064247858E-3</v>
      </c>
      <c r="P10" s="2"/>
      <c r="Q10" s="21" t="s">
        <v>16</v>
      </c>
      <c r="R10" s="22">
        <v>336</v>
      </c>
      <c r="S10" s="22">
        <v>425</v>
      </c>
      <c r="T10" s="35">
        <v>89</v>
      </c>
      <c r="U10" s="24">
        <v>26.488095238095227</v>
      </c>
      <c r="V10" s="4">
        <v>0.11569861161666059</v>
      </c>
      <c r="W10" s="5">
        <v>4.5764372705051314E-3</v>
      </c>
    </row>
    <row r="11" spans="1:23" x14ac:dyDescent="0.4">
      <c r="A11" s="21" t="s">
        <v>17</v>
      </c>
      <c r="B11" s="22">
        <v>246</v>
      </c>
      <c r="C11" s="22">
        <v>38</v>
      </c>
      <c r="D11" s="23">
        <v>-208</v>
      </c>
      <c r="E11" s="24">
        <v>-84.552845528455279</v>
      </c>
      <c r="F11" s="4">
        <v>-0.83170058778839617</v>
      </c>
      <c r="G11" s="5">
        <v>1.6374369802214849E-3</v>
      </c>
      <c r="H11" s="2"/>
      <c r="I11" s="21" t="s">
        <v>17</v>
      </c>
      <c r="J11" s="22">
        <v>22</v>
      </c>
      <c r="K11" s="22">
        <v>38</v>
      </c>
      <c r="L11" s="23">
        <v>16</v>
      </c>
      <c r="M11" s="24">
        <v>72.72727272727272</v>
      </c>
      <c r="N11" s="4">
        <v>7.596980200370354E-2</v>
      </c>
      <c r="O11" s="5">
        <v>1.6374369802214849E-3</v>
      </c>
      <c r="P11" s="2"/>
      <c r="Q11" s="21" t="s">
        <v>17</v>
      </c>
      <c r="R11" s="22">
        <v>209</v>
      </c>
      <c r="S11" s="22">
        <v>384</v>
      </c>
      <c r="T11" s="35">
        <v>175</v>
      </c>
      <c r="U11" s="24">
        <v>83.732057416267935</v>
      </c>
      <c r="V11" s="4">
        <v>0.22749727003275963</v>
      </c>
      <c r="W11" s="5">
        <v>4.134945674997577E-3</v>
      </c>
    </row>
    <row r="12" spans="1:23" x14ac:dyDescent="0.4">
      <c r="A12" s="21" t="s">
        <v>18</v>
      </c>
      <c r="B12" s="22">
        <v>868</v>
      </c>
      <c r="C12" s="22">
        <v>219</v>
      </c>
      <c r="D12" s="23">
        <v>-649</v>
      </c>
      <c r="E12" s="24">
        <v>-74.769585253456228</v>
      </c>
      <c r="F12" s="4">
        <v>-2.5950657763205247</v>
      </c>
      <c r="G12" s="5">
        <v>9.4368078596975043E-3</v>
      </c>
      <c r="H12" s="2"/>
      <c r="I12" s="21" t="s">
        <v>18</v>
      </c>
      <c r="J12" s="22">
        <v>870</v>
      </c>
      <c r="K12" s="22">
        <v>219</v>
      </c>
      <c r="L12" s="23">
        <v>-651</v>
      </c>
      <c r="M12" s="24">
        <v>-74.827586206896555</v>
      </c>
      <c r="N12" s="4">
        <v>-3.0910213190256877</v>
      </c>
      <c r="O12" s="5">
        <v>9.4368078596975043E-3</v>
      </c>
      <c r="P12" s="2"/>
      <c r="Q12" s="21" t="s">
        <v>18</v>
      </c>
      <c r="R12" s="22">
        <v>2135</v>
      </c>
      <c r="S12" s="22">
        <v>2258</v>
      </c>
      <c r="T12" s="35">
        <v>123</v>
      </c>
      <c r="U12" s="24">
        <v>5.7611241217798721</v>
      </c>
      <c r="V12" s="4">
        <v>0.15989808122302535</v>
      </c>
      <c r="W12" s="5">
        <v>2.431434201600138E-2</v>
      </c>
    </row>
    <row r="13" spans="1:23" x14ac:dyDescent="0.4">
      <c r="A13" s="21" t="s">
        <v>19</v>
      </c>
      <c r="B13" s="22">
        <v>22</v>
      </c>
      <c r="C13" s="22">
        <v>11</v>
      </c>
      <c r="D13" s="23">
        <v>-11</v>
      </c>
      <c r="E13" s="24">
        <v>-50</v>
      </c>
      <c r="F13" s="4">
        <v>-4.3984165700347876E-2</v>
      </c>
      <c r="G13" s="5">
        <v>4.7399491532727192E-4</v>
      </c>
      <c r="H13" s="2"/>
      <c r="I13" s="21" t="s">
        <v>19</v>
      </c>
      <c r="J13" s="22">
        <v>42</v>
      </c>
      <c r="K13" s="22">
        <v>11</v>
      </c>
      <c r="L13" s="23">
        <v>-31</v>
      </c>
      <c r="M13" s="24">
        <v>-73.80952380952381</v>
      </c>
      <c r="N13" s="4">
        <v>-0.14719149138217563</v>
      </c>
      <c r="O13" s="5">
        <v>4.7399491532727192E-4</v>
      </c>
      <c r="P13" s="2"/>
      <c r="Q13" s="21" t="s">
        <v>19</v>
      </c>
      <c r="R13" s="22">
        <v>124</v>
      </c>
      <c r="S13" s="22">
        <v>64</v>
      </c>
      <c r="T13" s="35">
        <v>-60</v>
      </c>
      <c r="U13" s="24">
        <v>-48.387096774193552</v>
      </c>
      <c r="V13" s="4">
        <v>-7.7999064011231869E-2</v>
      </c>
      <c r="W13" s="5">
        <v>6.8915761249959621E-4</v>
      </c>
    </row>
    <row r="14" spans="1:23" x14ac:dyDescent="0.4">
      <c r="A14" s="21" t="s">
        <v>20</v>
      </c>
      <c r="B14" s="22">
        <v>670</v>
      </c>
      <c r="C14" s="22">
        <v>773</v>
      </c>
      <c r="D14" s="23">
        <v>103</v>
      </c>
      <c r="E14" s="24">
        <v>15.373134328358205</v>
      </c>
      <c r="F14" s="4">
        <v>0.41185173337598463</v>
      </c>
      <c r="G14" s="5">
        <v>3.3308915413452836E-2</v>
      </c>
      <c r="H14" s="2"/>
      <c r="I14" s="21" t="s">
        <v>20</v>
      </c>
      <c r="J14" s="22">
        <v>245</v>
      </c>
      <c r="K14" s="22">
        <v>773</v>
      </c>
      <c r="L14" s="23">
        <v>528</v>
      </c>
      <c r="M14" s="24">
        <v>215.51020408163265</v>
      </c>
      <c r="N14" s="4">
        <v>2.5070034661222169</v>
      </c>
      <c r="O14" s="5">
        <v>3.3308915413452836E-2</v>
      </c>
      <c r="P14" s="2"/>
      <c r="Q14" s="21" t="s">
        <v>20</v>
      </c>
      <c r="R14" s="22">
        <v>1070</v>
      </c>
      <c r="S14" s="22">
        <v>2384</v>
      </c>
      <c r="T14" s="35">
        <v>1314</v>
      </c>
      <c r="U14" s="24">
        <v>122.80373831775702</v>
      </c>
      <c r="V14" s="4">
        <v>1.708179501845978</v>
      </c>
      <c r="W14" s="5">
        <v>2.567112106560996E-2</v>
      </c>
    </row>
    <row r="15" spans="1:23" x14ac:dyDescent="0.4">
      <c r="A15" s="21" t="s">
        <v>62</v>
      </c>
      <c r="B15" s="22">
        <v>219</v>
      </c>
      <c r="C15" s="22">
        <v>184</v>
      </c>
      <c r="D15" s="23">
        <v>-35</v>
      </c>
      <c r="E15" s="24">
        <v>-15.981735159817362</v>
      </c>
      <c r="F15" s="4">
        <v>-0.13994961813747051</v>
      </c>
      <c r="G15" s="5">
        <v>7.9286422200198214E-3</v>
      </c>
      <c r="H15" s="2"/>
      <c r="I15" s="21" t="s">
        <v>62</v>
      </c>
      <c r="J15" s="22">
        <v>21</v>
      </c>
      <c r="K15" s="22">
        <v>184</v>
      </c>
      <c r="L15" s="23">
        <v>163</v>
      </c>
      <c r="M15" s="24">
        <v>776.19047619047626</v>
      </c>
      <c r="N15" s="4">
        <v>0.77394235791272992</v>
      </c>
      <c r="O15" s="5">
        <v>7.9286422200198214E-3</v>
      </c>
      <c r="P15" s="2"/>
      <c r="Q15" s="21" t="s">
        <v>62</v>
      </c>
      <c r="R15" s="22">
        <v>793</v>
      </c>
      <c r="S15" s="22">
        <v>1504</v>
      </c>
      <c r="T15" s="35">
        <v>711</v>
      </c>
      <c r="U15" s="24">
        <v>89.659520807061796</v>
      </c>
      <c r="V15" s="4">
        <v>0.92428890853309764</v>
      </c>
      <c r="W15" s="5">
        <v>1.619520389374051E-2</v>
      </c>
    </row>
    <row r="16" spans="1:23" x14ac:dyDescent="0.4">
      <c r="A16" s="21" t="s">
        <v>21</v>
      </c>
      <c r="B16" s="22">
        <v>472</v>
      </c>
      <c r="C16" s="22">
        <v>634</v>
      </c>
      <c r="D16" s="23">
        <v>162</v>
      </c>
      <c r="E16" s="24">
        <v>34.322033898305079</v>
      </c>
      <c r="F16" s="4">
        <v>0.64776680395057773</v>
      </c>
      <c r="G16" s="5">
        <v>2.7319343301590037E-2</v>
      </c>
      <c r="H16" s="2"/>
      <c r="I16" s="21" t="s">
        <v>21</v>
      </c>
      <c r="J16" s="22">
        <v>306</v>
      </c>
      <c r="K16" s="22">
        <v>634</v>
      </c>
      <c r="L16" s="23">
        <v>328</v>
      </c>
      <c r="M16" s="24">
        <v>107.18954248366015</v>
      </c>
      <c r="N16" s="4">
        <v>1.5573809410759227</v>
      </c>
      <c r="O16" s="5">
        <v>2.7319343301590037E-2</v>
      </c>
      <c r="P16" s="2"/>
      <c r="Q16" s="21" t="s">
        <v>21</v>
      </c>
      <c r="R16" s="22">
        <v>1209</v>
      </c>
      <c r="S16" s="22">
        <v>1603</v>
      </c>
      <c r="T16" s="35">
        <v>394</v>
      </c>
      <c r="U16" s="24">
        <v>32.588916459884189</v>
      </c>
      <c r="V16" s="4">
        <v>0.51219385367375592</v>
      </c>
      <c r="W16" s="5">
        <v>1.7261244575575825E-2</v>
      </c>
    </row>
    <row r="17" spans="1:23" x14ac:dyDescent="0.4">
      <c r="A17" s="21" t="s">
        <v>22</v>
      </c>
      <c r="B17" s="22">
        <v>681</v>
      </c>
      <c r="C17" s="22">
        <v>1393</v>
      </c>
      <c r="D17" s="23">
        <v>712</v>
      </c>
      <c r="E17" s="24">
        <v>104.55212922173277</v>
      </c>
      <c r="F17" s="4">
        <v>2.8469750889679717</v>
      </c>
      <c r="G17" s="5">
        <v>6.0024992459171804E-2</v>
      </c>
      <c r="H17" s="2"/>
      <c r="I17" s="21" t="s">
        <v>22</v>
      </c>
      <c r="J17" s="22">
        <v>405</v>
      </c>
      <c r="K17" s="22">
        <v>1393</v>
      </c>
      <c r="L17" s="23">
        <v>988</v>
      </c>
      <c r="M17" s="24">
        <v>243.95061728395058</v>
      </c>
      <c r="N17" s="4">
        <v>4.691135273728694</v>
      </c>
      <c r="O17" s="5">
        <v>6.0024992459171804E-2</v>
      </c>
      <c r="P17" s="2"/>
      <c r="Q17" s="21" t="s">
        <v>22</v>
      </c>
      <c r="R17" s="22">
        <v>1988</v>
      </c>
      <c r="S17" s="22">
        <v>3482</v>
      </c>
      <c r="T17" s="35">
        <v>1494</v>
      </c>
      <c r="U17" s="24">
        <v>75.150905432595579</v>
      </c>
      <c r="V17" s="4">
        <v>1.9421766938796736</v>
      </c>
      <c r="W17" s="5">
        <v>3.7494481355056154E-2</v>
      </c>
    </row>
    <row r="18" spans="1:23" x14ac:dyDescent="0.4">
      <c r="A18" s="21" t="s">
        <v>23</v>
      </c>
      <c r="B18" s="22">
        <v>2218</v>
      </c>
      <c r="C18" s="22">
        <v>1102</v>
      </c>
      <c r="D18" s="23">
        <v>-1116</v>
      </c>
      <c r="E18" s="24">
        <v>-50.315599639314698</v>
      </c>
      <c r="F18" s="4">
        <v>-4.4623935383262028</v>
      </c>
      <c r="G18" s="5">
        <v>4.7485672426423063E-2</v>
      </c>
      <c r="H18" s="2"/>
      <c r="I18" s="21" t="s">
        <v>23</v>
      </c>
      <c r="J18" s="22">
        <v>1646</v>
      </c>
      <c r="K18" s="22">
        <v>1102</v>
      </c>
      <c r="L18" s="23">
        <v>-544</v>
      </c>
      <c r="M18" s="24">
        <v>-33.049817739975694</v>
      </c>
      <c r="N18" s="4">
        <v>-2.5829732681259205</v>
      </c>
      <c r="O18" s="5">
        <v>4.7485672426423063E-2</v>
      </c>
      <c r="P18" s="2"/>
      <c r="Q18" s="21" t="s">
        <v>23</v>
      </c>
      <c r="R18" s="22">
        <v>5331</v>
      </c>
      <c r="S18" s="22">
        <v>5723</v>
      </c>
      <c r="T18" s="35">
        <v>392</v>
      </c>
      <c r="U18" s="24">
        <v>7.3532170324516812</v>
      </c>
      <c r="V18" s="4">
        <v>0.50959388487338153</v>
      </c>
      <c r="W18" s="5">
        <v>6.1625765880237326E-2</v>
      </c>
    </row>
    <row r="19" spans="1:23" x14ac:dyDescent="0.4">
      <c r="A19" s="21" t="s">
        <v>24</v>
      </c>
      <c r="B19" s="22">
        <v>0</v>
      </c>
      <c r="C19" s="22">
        <v>0</v>
      </c>
      <c r="D19" s="23">
        <v>0</v>
      </c>
      <c r="E19" s="24" t="e">
        <v>#DIV/0!</v>
      </c>
      <c r="F19" s="4">
        <v>0</v>
      </c>
      <c r="G19" s="5">
        <v>0</v>
      </c>
      <c r="H19" s="2"/>
      <c r="I19" s="21" t="s">
        <v>24</v>
      </c>
      <c r="J19" s="22">
        <v>0</v>
      </c>
      <c r="K19" s="22">
        <v>0</v>
      </c>
      <c r="L19" s="23">
        <v>0</v>
      </c>
      <c r="M19" s="24" t="e">
        <v>#DIV/0!</v>
      </c>
      <c r="N19" s="4">
        <v>0</v>
      </c>
      <c r="O19" s="5">
        <v>0</v>
      </c>
      <c r="P19" s="2"/>
      <c r="Q19" s="21" t="s">
        <v>24</v>
      </c>
      <c r="R19" s="22">
        <v>0</v>
      </c>
      <c r="S19" s="22">
        <v>0</v>
      </c>
      <c r="T19" s="35">
        <v>0</v>
      </c>
      <c r="U19" s="24" t="e">
        <v>#DIV/0!</v>
      </c>
      <c r="V19" s="4">
        <v>0</v>
      </c>
      <c r="W19" s="5">
        <v>0</v>
      </c>
    </row>
    <row r="20" spans="1:23" x14ac:dyDescent="0.4">
      <c r="A20" s="21" t="s">
        <v>25</v>
      </c>
      <c r="B20" s="22">
        <v>0</v>
      </c>
      <c r="C20" s="22">
        <v>4</v>
      </c>
      <c r="D20" s="23">
        <v>4</v>
      </c>
      <c r="E20" s="24" t="e">
        <v>#DIV/0!</v>
      </c>
      <c r="F20" s="4">
        <v>1.5994242072853774E-2</v>
      </c>
      <c r="G20" s="5">
        <v>1.7236178739173525E-4</v>
      </c>
      <c r="H20" s="2"/>
      <c r="I20" s="21" t="s">
        <v>25</v>
      </c>
      <c r="J20" s="22">
        <v>0</v>
      </c>
      <c r="K20" s="22">
        <v>4</v>
      </c>
      <c r="L20" s="23">
        <v>4</v>
      </c>
      <c r="M20" s="24" t="e">
        <v>#DIV/0!</v>
      </c>
      <c r="N20" s="4">
        <v>1.8992450500925885E-2</v>
      </c>
      <c r="O20" s="5">
        <v>1.7236178739173525E-4</v>
      </c>
      <c r="P20" s="2"/>
      <c r="Q20" s="21" t="s">
        <v>25</v>
      </c>
      <c r="R20" s="22">
        <v>0</v>
      </c>
      <c r="S20" s="22">
        <v>4</v>
      </c>
      <c r="T20" s="35">
        <v>4</v>
      </c>
      <c r="U20" s="24" t="e">
        <v>#DIV/0!</v>
      </c>
      <c r="V20" s="4">
        <v>5.199937600748791E-3</v>
      </c>
      <c r="W20" s="5">
        <v>4.3072350781224763E-5</v>
      </c>
    </row>
    <row r="21" spans="1:23" x14ac:dyDescent="0.4">
      <c r="A21" s="21" t="s">
        <v>63</v>
      </c>
      <c r="B21" s="22">
        <v>343</v>
      </c>
      <c r="C21" s="22">
        <v>81</v>
      </c>
      <c r="D21" s="23">
        <v>-262</v>
      </c>
      <c r="E21" s="24">
        <v>-76.384839650145778</v>
      </c>
      <c r="F21" s="4">
        <v>-1.0476228557719223</v>
      </c>
      <c r="G21" s="5">
        <v>3.4903261946826387E-3</v>
      </c>
      <c r="H21" s="2"/>
      <c r="I21" s="21" t="s">
        <v>63</v>
      </c>
      <c r="J21" s="22">
        <v>96</v>
      </c>
      <c r="K21" s="22">
        <v>81</v>
      </c>
      <c r="L21" s="23">
        <v>-15</v>
      </c>
      <c r="M21" s="24">
        <v>-15.625</v>
      </c>
      <c r="N21" s="4">
        <v>-7.1221689378472078E-2</v>
      </c>
      <c r="O21" s="5">
        <v>3.4903261946826387E-3</v>
      </c>
      <c r="P21" s="2"/>
      <c r="Q21" s="21" t="s">
        <v>63</v>
      </c>
      <c r="R21" s="22">
        <v>197</v>
      </c>
      <c r="S21" s="22">
        <v>562</v>
      </c>
      <c r="T21" s="35">
        <v>365</v>
      </c>
      <c r="U21" s="24">
        <v>185.27918781725884</v>
      </c>
      <c r="V21" s="4">
        <v>0.47449430606832721</v>
      </c>
      <c r="W21" s="5">
        <v>6.0516652847620788E-3</v>
      </c>
    </row>
    <row r="22" spans="1:23" x14ac:dyDescent="0.4">
      <c r="A22" s="21" t="s">
        <v>26</v>
      </c>
      <c r="B22" s="22">
        <v>23</v>
      </c>
      <c r="C22" s="22">
        <v>104</v>
      </c>
      <c r="D22" s="23">
        <v>81</v>
      </c>
      <c r="E22" s="24">
        <v>352.17391304347825</v>
      </c>
      <c r="F22" s="4">
        <v>0.32388340197528886</v>
      </c>
      <c r="G22" s="5">
        <v>4.4814064721851168E-3</v>
      </c>
      <c r="H22" s="2"/>
      <c r="I22" s="21" t="s">
        <v>26</v>
      </c>
      <c r="J22" s="22">
        <v>9</v>
      </c>
      <c r="K22" s="22">
        <v>104</v>
      </c>
      <c r="L22" s="23">
        <v>95</v>
      </c>
      <c r="M22" s="24">
        <v>1055.5555555555554</v>
      </c>
      <c r="N22" s="4">
        <v>0.45107069939698979</v>
      </c>
      <c r="O22" s="5">
        <v>4.4814064721851168E-3</v>
      </c>
      <c r="P22" s="2"/>
      <c r="Q22" s="21" t="s">
        <v>26</v>
      </c>
      <c r="R22" s="22">
        <v>117</v>
      </c>
      <c r="S22" s="22">
        <v>288</v>
      </c>
      <c r="T22" s="35">
        <v>171</v>
      </c>
      <c r="U22" s="24">
        <v>146.15384615384616</v>
      </c>
      <c r="V22" s="4">
        <v>0.22229733243201083</v>
      </c>
      <c r="W22" s="5">
        <v>3.101209256248183E-3</v>
      </c>
    </row>
    <row r="23" spans="1:23" s="8" customFormat="1" x14ac:dyDescent="0.35">
      <c r="A23" s="25" t="s">
        <v>27</v>
      </c>
      <c r="B23" s="26">
        <v>3383</v>
      </c>
      <c r="C23" s="26">
        <v>6914</v>
      </c>
      <c r="D23" s="23">
        <v>3531</v>
      </c>
      <c r="E23" s="27">
        <v>104.37481525273427</v>
      </c>
      <c r="F23" s="28">
        <v>14.118917189811667</v>
      </c>
      <c r="G23" s="29">
        <v>0.29792734950661437</v>
      </c>
      <c r="H23" s="1"/>
      <c r="I23" s="25" t="s">
        <v>27</v>
      </c>
      <c r="J23" s="26">
        <v>5861</v>
      </c>
      <c r="K23" s="26">
        <v>6914</v>
      </c>
      <c r="L23" s="23">
        <v>1053</v>
      </c>
      <c r="M23" s="27">
        <v>17.966217369049645</v>
      </c>
      <c r="N23" s="28">
        <v>4.9997625943687396</v>
      </c>
      <c r="O23" s="29">
        <v>0.29792734950661437</v>
      </c>
      <c r="P23" s="1"/>
      <c r="Q23" s="25" t="s">
        <v>27</v>
      </c>
      <c r="R23" s="26">
        <v>21021</v>
      </c>
      <c r="S23" s="26">
        <v>20648</v>
      </c>
      <c r="T23" s="35">
        <v>-373</v>
      </c>
      <c r="U23" s="27">
        <v>-1.7744160601303491</v>
      </c>
      <c r="V23" s="28">
        <v>-0.48489418126982481</v>
      </c>
      <c r="W23" s="29">
        <v>0.22233947473268223</v>
      </c>
    </row>
    <row r="24" spans="1:23" x14ac:dyDescent="0.4">
      <c r="A24" s="21" t="s">
        <v>28</v>
      </c>
      <c r="B24" s="22">
        <v>1186</v>
      </c>
      <c r="C24" s="22">
        <v>1089</v>
      </c>
      <c r="D24" s="23">
        <v>-97</v>
      </c>
      <c r="E24" s="24">
        <v>-8.1787521079258028</v>
      </c>
      <c r="F24" s="4">
        <v>-0.38786037026670395</v>
      </c>
      <c r="G24" s="5">
        <v>4.692549661739992E-2</v>
      </c>
      <c r="H24" s="2"/>
      <c r="I24" s="21" t="s">
        <v>28</v>
      </c>
      <c r="J24" s="22">
        <v>446</v>
      </c>
      <c r="K24" s="22">
        <v>1089</v>
      </c>
      <c r="L24" s="23">
        <v>643</v>
      </c>
      <c r="M24" s="24">
        <v>144.17040358744396</v>
      </c>
      <c r="N24" s="4">
        <v>3.0530364180238365</v>
      </c>
      <c r="O24" s="5">
        <v>4.692549661739992E-2</v>
      </c>
      <c r="P24" s="2"/>
      <c r="Q24" s="21" t="s">
        <v>28</v>
      </c>
      <c r="R24" s="22">
        <v>1941</v>
      </c>
      <c r="S24" s="22">
        <v>3926</v>
      </c>
      <c r="T24" s="35">
        <v>1985</v>
      </c>
      <c r="U24" s="24">
        <v>102.26687274600721</v>
      </c>
      <c r="V24" s="4">
        <v>2.5804690343715877</v>
      </c>
      <c r="W24" s="5">
        <v>4.2275512291772101E-2</v>
      </c>
    </row>
    <row r="25" spans="1:23" x14ac:dyDescent="0.4">
      <c r="A25" s="21" t="s">
        <v>29</v>
      </c>
      <c r="B25" s="22">
        <v>28</v>
      </c>
      <c r="C25" s="22">
        <v>51</v>
      </c>
      <c r="D25" s="23">
        <v>23</v>
      </c>
      <c r="E25" s="24">
        <v>82.142857142857139</v>
      </c>
      <c r="F25" s="4">
        <v>9.1966891918909194E-2</v>
      </c>
      <c r="G25" s="5">
        <v>2.1976127892446243E-3</v>
      </c>
      <c r="H25" s="2"/>
      <c r="I25" s="21" t="s">
        <v>29</v>
      </c>
      <c r="J25" s="22">
        <v>72</v>
      </c>
      <c r="K25" s="22">
        <v>51</v>
      </c>
      <c r="L25" s="23">
        <v>-21</v>
      </c>
      <c r="M25" s="24">
        <v>-29.166666666666657</v>
      </c>
      <c r="N25" s="4">
        <v>-9.9710365129860909E-2</v>
      </c>
      <c r="O25" s="5">
        <v>2.1976127892446243E-3</v>
      </c>
      <c r="P25" s="2"/>
      <c r="Q25" s="21" t="s">
        <v>29</v>
      </c>
      <c r="R25" s="22">
        <v>161</v>
      </c>
      <c r="S25" s="22">
        <v>484</v>
      </c>
      <c r="T25" s="35">
        <v>323</v>
      </c>
      <c r="U25" s="24">
        <v>200.62111801242236</v>
      </c>
      <c r="V25" s="4">
        <v>0.41989496126046488</v>
      </c>
      <c r="W25" s="5">
        <v>5.2117544445281962E-3</v>
      </c>
    </row>
    <row r="26" spans="1:23" x14ac:dyDescent="0.4">
      <c r="A26" s="21" t="s">
        <v>30</v>
      </c>
      <c r="B26" s="22">
        <v>370</v>
      </c>
      <c r="C26" s="22">
        <v>492</v>
      </c>
      <c r="D26" s="23">
        <v>122</v>
      </c>
      <c r="E26" s="24">
        <v>32.972972972972968</v>
      </c>
      <c r="F26" s="4">
        <v>0.48782438322204008</v>
      </c>
      <c r="G26" s="5">
        <v>2.1200499849183436E-2</v>
      </c>
      <c r="H26" s="2"/>
      <c r="I26" s="21" t="s">
        <v>30</v>
      </c>
      <c r="J26" s="22">
        <v>170</v>
      </c>
      <c r="K26" s="22">
        <v>492</v>
      </c>
      <c r="L26" s="23">
        <v>322</v>
      </c>
      <c r="M26" s="24">
        <v>189.41176470588232</v>
      </c>
      <c r="N26" s="4">
        <v>1.5288922653245338</v>
      </c>
      <c r="O26" s="5">
        <v>2.1200499849183436E-2</v>
      </c>
      <c r="P26" s="2"/>
      <c r="Q26" s="21" t="s">
        <v>30</v>
      </c>
      <c r="R26" s="22">
        <v>789</v>
      </c>
      <c r="S26" s="22">
        <v>1305</v>
      </c>
      <c r="T26" s="35">
        <v>516</v>
      </c>
      <c r="U26" s="24">
        <v>65.399239543726253</v>
      </c>
      <c r="V26" s="4">
        <v>0.67079195049659401</v>
      </c>
      <c r="W26" s="5">
        <v>1.4052354442374579E-2</v>
      </c>
    </row>
    <row r="27" spans="1:23" x14ac:dyDescent="0.4">
      <c r="A27" s="21" t="s">
        <v>31</v>
      </c>
      <c r="B27" s="22">
        <v>192</v>
      </c>
      <c r="C27" s="22">
        <v>186</v>
      </c>
      <c r="D27" s="23">
        <v>-6</v>
      </c>
      <c r="E27" s="24">
        <v>-3.125</v>
      </c>
      <c r="F27" s="4">
        <v>-2.3991363109280656E-2</v>
      </c>
      <c r="G27" s="5">
        <v>8.0148231137156887E-3</v>
      </c>
      <c r="H27" s="2"/>
      <c r="I27" s="21" t="s">
        <v>31</v>
      </c>
      <c r="J27" s="22">
        <v>110</v>
      </c>
      <c r="K27" s="22">
        <v>186</v>
      </c>
      <c r="L27" s="23">
        <v>76</v>
      </c>
      <c r="M27" s="24">
        <v>69.090909090909093</v>
      </c>
      <c r="N27" s="4">
        <v>0.36085655951759182</v>
      </c>
      <c r="O27" s="5">
        <v>8.0148231137156887E-3</v>
      </c>
      <c r="P27" s="2"/>
      <c r="Q27" s="21" t="s">
        <v>31</v>
      </c>
      <c r="R27" s="22">
        <v>357</v>
      </c>
      <c r="S27" s="22">
        <v>540</v>
      </c>
      <c r="T27" s="35">
        <v>183</v>
      </c>
      <c r="U27" s="24">
        <v>51.260504201680675</v>
      </c>
      <c r="V27" s="4">
        <v>0.2378971452342572</v>
      </c>
      <c r="W27" s="5">
        <v>5.8147673554653431E-3</v>
      </c>
    </row>
    <row r="28" spans="1:23" x14ac:dyDescent="0.4">
      <c r="A28" s="21" t="s">
        <v>32</v>
      </c>
      <c r="B28" s="22">
        <v>217</v>
      </c>
      <c r="C28" s="22">
        <v>371</v>
      </c>
      <c r="D28" s="23">
        <v>154</v>
      </c>
      <c r="E28" s="24">
        <v>70.967741935483872</v>
      </c>
      <c r="F28" s="4">
        <v>0.61577831980487019</v>
      </c>
      <c r="G28" s="5">
        <v>1.5986555780583445E-2</v>
      </c>
      <c r="H28" s="2"/>
      <c r="I28" s="21" t="s">
        <v>32</v>
      </c>
      <c r="J28" s="22">
        <v>233</v>
      </c>
      <c r="K28" s="22">
        <v>371</v>
      </c>
      <c r="L28" s="23">
        <v>138</v>
      </c>
      <c r="M28" s="24">
        <v>59.227467811158789</v>
      </c>
      <c r="N28" s="4">
        <v>0.65523954228194314</v>
      </c>
      <c r="O28" s="5">
        <v>1.5986555780583445E-2</v>
      </c>
      <c r="P28" s="2"/>
      <c r="Q28" s="21" t="s">
        <v>32</v>
      </c>
      <c r="R28" s="22">
        <v>905</v>
      </c>
      <c r="S28" s="22">
        <v>1119</v>
      </c>
      <c r="T28" s="35">
        <v>214</v>
      </c>
      <c r="U28" s="24">
        <v>23.646408839778999</v>
      </c>
      <c r="V28" s="4">
        <v>0.27819666164006029</v>
      </c>
      <c r="W28" s="5">
        <v>1.2049490131047627E-2</v>
      </c>
    </row>
    <row r="29" spans="1:23" x14ac:dyDescent="0.4">
      <c r="A29" s="21" t="s">
        <v>33</v>
      </c>
      <c r="B29" s="22">
        <v>599</v>
      </c>
      <c r="C29" s="22">
        <v>193</v>
      </c>
      <c r="D29" s="23">
        <v>-406</v>
      </c>
      <c r="E29" s="24">
        <v>-67.779632721202006</v>
      </c>
      <c r="F29" s="4">
        <v>-1.6234155703946578</v>
      </c>
      <c r="G29" s="5">
        <v>8.3164562416512267E-3</v>
      </c>
      <c r="H29" s="2"/>
      <c r="I29" s="21" t="s">
        <v>33</v>
      </c>
      <c r="J29" s="22">
        <v>237</v>
      </c>
      <c r="K29" s="22">
        <v>193</v>
      </c>
      <c r="L29" s="23">
        <v>-44</v>
      </c>
      <c r="M29" s="24">
        <v>-18.565400843881847</v>
      </c>
      <c r="N29" s="4">
        <v>-0.20891695551018477</v>
      </c>
      <c r="O29" s="5">
        <v>8.3164562416512267E-3</v>
      </c>
      <c r="P29" s="2"/>
      <c r="Q29" s="21" t="s">
        <v>33</v>
      </c>
      <c r="R29" s="22">
        <v>840</v>
      </c>
      <c r="S29" s="22">
        <v>1162</v>
      </c>
      <c r="T29" s="35">
        <v>322</v>
      </c>
      <c r="U29" s="24">
        <v>38.333333333333343</v>
      </c>
      <c r="V29" s="4">
        <v>0.41859497686027769</v>
      </c>
      <c r="W29" s="5">
        <v>1.2512517901945793E-2</v>
      </c>
    </row>
    <row r="30" spans="1:23" x14ac:dyDescent="0.4">
      <c r="A30" s="21" t="s">
        <v>34</v>
      </c>
      <c r="B30" s="22">
        <v>221</v>
      </c>
      <c r="C30" s="22">
        <v>191</v>
      </c>
      <c r="D30" s="23">
        <v>-30</v>
      </c>
      <c r="E30" s="24">
        <v>-13.574660633484157</v>
      </c>
      <c r="F30" s="4">
        <v>-0.11995681554640331</v>
      </c>
      <c r="G30" s="5">
        <v>8.2302753479553577E-3</v>
      </c>
      <c r="H30" s="2"/>
      <c r="I30" s="21" t="s">
        <v>34</v>
      </c>
      <c r="J30" s="22">
        <v>194</v>
      </c>
      <c r="K30" s="22">
        <v>191</v>
      </c>
      <c r="L30" s="23">
        <v>-3</v>
      </c>
      <c r="M30" s="24">
        <v>-1.546391752577307</v>
      </c>
      <c r="N30" s="4">
        <v>-1.4244337875694416E-2</v>
      </c>
      <c r="O30" s="5">
        <v>8.2302753479553577E-3</v>
      </c>
      <c r="P30" s="2"/>
      <c r="Q30" s="21" t="s">
        <v>34</v>
      </c>
      <c r="R30" s="22">
        <v>854</v>
      </c>
      <c r="S30" s="22">
        <v>779</v>
      </c>
      <c r="T30" s="35">
        <v>-75</v>
      </c>
      <c r="U30" s="24">
        <v>-8.7822014051522217</v>
      </c>
      <c r="V30" s="4">
        <v>-9.7498830014039833E-2</v>
      </c>
      <c r="W30" s="5">
        <v>8.3883403146435224E-3</v>
      </c>
    </row>
    <row r="31" spans="1:23" x14ac:dyDescent="0.4">
      <c r="A31" s="21" t="s">
        <v>35</v>
      </c>
      <c r="B31" s="22">
        <v>6</v>
      </c>
      <c r="C31" s="22">
        <v>74</v>
      </c>
      <c r="D31" s="23">
        <v>68</v>
      </c>
      <c r="E31" s="24">
        <v>1133.3333333333335</v>
      </c>
      <c r="F31" s="4">
        <v>0.2719021152385141</v>
      </c>
      <c r="G31" s="5">
        <v>3.188693066747102E-3</v>
      </c>
      <c r="H31" s="2"/>
      <c r="I31" s="21" t="s">
        <v>35</v>
      </c>
      <c r="J31" s="22">
        <v>171</v>
      </c>
      <c r="K31" s="22">
        <v>74</v>
      </c>
      <c r="L31" s="23">
        <v>-97</v>
      </c>
      <c r="M31" s="24">
        <v>-56.725146198830409</v>
      </c>
      <c r="N31" s="4">
        <v>-0.46056692464745275</v>
      </c>
      <c r="O31" s="5">
        <v>3.188693066747102E-3</v>
      </c>
      <c r="P31" s="2"/>
      <c r="Q31" s="21" t="s">
        <v>35</v>
      </c>
      <c r="R31" s="22">
        <v>279</v>
      </c>
      <c r="S31" s="22">
        <v>236</v>
      </c>
      <c r="T31" s="35">
        <v>-43</v>
      </c>
      <c r="U31" s="24">
        <v>-15.412186379928315</v>
      </c>
      <c r="V31" s="4">
        <v>-5.5899329208049499E-2</v>
      </c>
      <c r="W31" s="5">
        <v>2.5412686960922608E-3</v>
      </c>
    </row>
    <row r="32" spans="1:23" x14ac:dyDescent="0.4">
      <c r="A32" s="21" t="s">
        <v>36</v>
      </c>
      <c r="B32" s="22">
        <v>211</v>
      </c>
      <c r="C32" s="22">
        <v>20</v>
      </c>
      <c r="D32" s="23">
        <v>-191</v>
      </c>
      <c r="E32" s="24">
        <v>-90.521327014218002</v>
      </c>
      <c r="F32" s="4">
        <v>-0.76372505897876763</v>
      </c>
      <c r="G32" s="5">
        <v>8.6180893695867627E-4</v>
      </c>
      <c r="H32" s="2"/>
      <c r="I32" s="21" t="s">
        <v>36</v>
      </c>
      <c r="J32" s="22">
        <v>44</v>
      </c>
      <c r="K32" s="22">
        <v>20</v>
      </c>
      <c r="L32" s="23">
        <v>-24</v>
      </c>
      <c r="M32" s="24">
        <v>-54.545454545454547</v>
      </c>
      <c r="N32" s="4">
        <v>-0.11395470300555532</v>
      </c>
      <c r="O32" s="5">
        <v>8.6180893695867627E-4</v>
      </c>
      <c r="P32" s="2"/>
      <c r="Q32" s="21" t="s">
        <v>36</v>
      </c>
      <c r="R32" s="22">
        <v>522</v>
      </c>
      <c r="S32" s="22">
        <v>404</v>
      </c>
      <c r="T32" s="35">
        <v>-118</v>
      </c>
      <c r="U32" s="24">
        <v>-22.605363984674327</v>
      </c>
      <c r="V32" s="4">
        <v>-0.15339815922208935</v>
      </c>
      <c r="W32" s="5">
        <v>4.3503074289037011E-3</v>
      </c>
    </row>
    <row r="33" spans="1:23" x14ac:dyDescent="0.4">
      <c r="A33" s="21" t="s">
        <v>37</v>
      </c>
      <c r="B33" s="22">
        <v>262</v>
      </c>
      <c r="C33" s="22">
        <v>53</v>
      </c>
      <c r="D33" s="23">
        <v>-209</v>
      </c>
      <c r="E33" s="24">
        <v>-79.770992366412216</v>
      </c>
      <c r="F33" s="4">
        <v>-0.83569914830660963</v>
      </c>
      <c r="G33" s="5">
        <v>2.283793682940492E-3</v>
      </c>
      <c r="H33" s="2"/>
      <c r="I33" s="21" t="s">
        <v>37</v>
      </c>
      <c r="J33" s="22">
        <v>495</v>
      </c>
      <c r="K33" s="22">
        <v>53</v>
      </c>
      <c r="L33" s="23">
        <v>-442</v>
      </c>
      <c r="M33" s="24">
        <v>-89.292929292929301</v>
      </c>
      <c r="N33" s="4">
        <v>-2.0986657803523103</v>
      </c>
      <c r="O33" s="5">
        <v>2.283793682940492E-3</v>
      </c>
      <c r="P33" s="2"/>
      <c r="Q33" s="21" t="s">
        <v>37</v>
      </c>
      <c r="R33" s="22">
        <v>947</v>
      </c>
      <c r="S33" s="22">
        <v>579</v>
      </c>
      <c r="T33" s="35">
        <v>-368</v>
      </c>
      <c r="U33" s="24">
        <v>-38.859556494192184</v>
      </c>
      <c r="V33" s="4">
        <v>-0.47839425926888884</v>
      </c>
      <c r="W33" s="5">
        <v>6.234722775582284E-3</v>
      </c>
    </row>
    <row r="34" spans="1:23" x14ac:dyDescent="0.4">
      <c r="A34" s="21" t="s">
        <v>38</v>
      </c>
      <c r="B34" s="22">
        <v>311</v>
      </c>
      <c r="C34" s="22">
        <v>360</v>
      </c>
      <c r="D34" s="23">
        <v>49</v>
      </c>
      <c r="E34" s="24">
        <v>15.755627009646304</v>
      </c>
      <c r="F34" s="4">
        <v>0.19592946539245873</v>
      </c>
      <c r="G34" s="5">
        <v>1.5512560865256172E-2</v>
      </c>
      <c r="H34" s="2"/>
      <c r="I34" s="21" t="s">
        <v>38</v>
      </c>
      <c r="J34" s="22">
        <v>380</v>
      </c>
      <c r="K34" s="22">
        <v>360</v>
      </c>
      <c r="L34" s="23">
        <v>-20</v>
      </c>
      <c r="M34" s="24">
        <v>-5.2631578947368496</v>
      </c>
      <c r="N34" s="4">
        <v>-9.4962252504629419E-2</v>
      </c>
      <c r="O34" s="5">
        <v>1.5512560865256172E-2</v>
      </c>
      <c r="P34" s="2"/>
      <c r="Q34" s="21" t="s">
        <v>38</v>
      </c>
      <c r="R34" s="22">
        <v>1041</v>
      </c>
      <c r="S34" s="22">
        <v>1168</v>
      </c>
      <c r="T34" s="35">
        <v>127</v>
      </c>
      <c r="U34" s="24">
        <v>12.199807877041309</v>
      </c>
      <c r="V34" s="4">
        <v>0.16509801882377412</v>
      </c>
      <c r="W34" s="5">
        <v>1.2577126428117631E-2</v>
      </c>
    </row>
    <row r="35" spans="1:23" x14ac:dyDescent="0.4">
      <c r="A35" s="21" t="s">
        <v>64</v>
      </c>
      <c r="B35" s="22">
        <v>144</v>
      </c>
      <c r="C35" s="22">
        <v>152</v>
      </c>
      <c r="D35" s="23">
        <v>8</v>
      </c>
      <c r="E35" s="24">
        <v>5.5555555555555571</v>
      </c>
      <c r="F35" s="4">
        <v>3.1988484145707548E-2</v>
      </c>
      <c r="G35" s="5">
        <v>6.5497479208859394E-3</v>
      </c>
      <c r="H35" s="2"/>
      <c r="I35" s="21" t="s">
        <v>64</v>
      </c>
      <c r="J35" s="22">
        <v>46</v>
      </c>
      <c r="K35" s="22">
        <v>152</v>
      </c>
      <c r="L35" s="23">
        <v>106</v>
      </c>
      <c r="M35" s="24">
        <v>230.43478260869563</v>
      </c>
      <c r="N35" s="4">
        <v>0.50329993827453601</v>
      </c>
      <c r="O35" s="5">
        <v>6.5497479208859394E-3</v>
      </c>
      <c r="P35" s="2"/>
      <c r="Q35" s="21" t="s">
        <v>64</v>
      </c>
      <c r="R35" s="22">
        <v>210</v>
      </c>
      <c r="S35" s="22">
        <v>349</v>
      </c>
      <c r="T35" s="35">
        <v>139</v>
      </c>
      <c r="U35" s="24">
        <v>66.190476190476204</v>
      </c>
      <c r="V35" s="4">
        <v>0.18069783162602049</v>
      </c>
      <c r="W35" s="5">
        <v>3.7580626056618605E-3</v>
      </c>
    </row>
    <row r="36" spans="1:23" x14ac:dyDescent="0.4">
      <c r="A36" s="21" t="s">
        <v>39</v>
      </c>
      <c r="B36" s="22">
        <v>364</v>
      </c>
      <c r="C36" s="22">
        <v>73</v>
      </c>
      <c r="D36" s="23">
        <v>-291</v>
      </c>
      <c r="E36" s="24">
        <v>-79.945054945054949</v>
      </c>
      <c r="F36" s="4">
        <v>-1.163581110800112</v>
      </c>
      <c r="G36" s="5">
        <v>3.1456026198991684E-3</v>
      </c>
      <c r="H36" s="2"/>
      <c r="I36" s="21" t="s">
        <v>39</v>
      </c>
      <c r="J36" s="22">
        <v>121</v>
      </c>
      <c r="K36" s="22">
        <v>73</v>
      </c>
      <c r="L36" s="23">
        <v>-48</v>
      </c>
      <c r="M36" s="24">
        <v>-39.669421487603309</v>
      </c>
      <c r="N36" s="4">
        <v>-0.22790940601111065</v>
      </c>
      <c r="O36" s="5">
        <v>3.1456026198991684E-3</v>
      </c>
      <c r="P36" s="2"/>
      <c r="Q36" s="21" t="s">
        <v>39</v>
      </c>
      <c r="R36" s="22">
        <v>1096</v>
      </c>
      <c r="S36" s="22">
        <v>1348</v>
      </c>
      <c r="T36" s="35">
        <v>252</v>
      </c>
      <c r="U36" s="24">
        <v>22.992700729927009</v>
      </c>
      <c r="V36" s="4">
        <v>0.32759606884717379</v>
      </c>
      <c r="W36" s="5">
        <v>1.4515382213272745E-2</v>
      </c>
    </row>
    <row r="37" spans="1:23" x14ac:dyDescent="0.4">
      <c r="A37" s="21" t="s">
        <v>40</v>
      </c>
      <c r="B37" s="22">
        <v>586</v>
      </c>
      <c r="C37" s="22">
        <v>21</v>
      </c>
      <c r="D37" s="23">
        <v>-565</v>
      </c>
      <c r="E37" s="24">
        <v>-96.416382252559728</v>
      </c>
      <c r="F37" s="4">
        <v>-2.2591866927905953</v>
      </c>
      <c r="G37" s="5">
        <v>9.0489938380661011E-4</v>
      </c>
      <c r="H37" s="2"/>
      <c r="I37" s="21" t="s">
        <v>40</v>
      </c>
      <c r="J37" s="22">
        <v>267</v>
      </c>
      <c r="K37" s="22">
        <v>21</v>
      </c>
      <c r="L37" s="23">
        <v>-246</v>
      </c>
      <c r="M37" s="24">
        <v>-92.134831460674164</v>
      </c>
      <c r="N37" s="4">
        <v>-1.1680357058069419</v>
      </c>
      <c r="O37" s="5">
        <v>9.0489938380661011E-4</v>
      </c>
      <c r="P37" s="2"/>
      <c r="Q37" s="21" t="s">
        <v>40</v>
      </c>
      <c r="R37" s="22">
        <v>752</v>
      </c>
      <c r="S37" s="22">
        <v>1170</v>
      </c>
      <c r="T37" s="35">
        <v>418</v>
      </c>
      <c r="U37" s="24">
        <v>55.585106382978722</v>
      </c>
      <c r="V37" s="4">
        <v>0.54339347927824866</v>
      </c>
      <c r="W37" s="5">
        <v>1.2598662603508243E-2</v>
      </c>
    </row>
    <row r="38" spans="1:23" x14ac:dyDescent="0.4">
      <c r="A38" s="21" t="s">
        <v>41</v>
      </c>
      <c r="B38" s="22">
        <v>268</v>
      </c>
      <c r="C38" s="22">
        <v>108</v>
      </c>
      <c r="D38" s="23">
        <v>-160</v>
      </c>
      <c r="E38" s="24">
        <v>-59.701492537313435</v>
      </c>
      <c r="F38" s="4">
        <v>-0.63976968291415093</v>
      </c>
      <c r="G38" s="5">
        <v>4.6537682595768522E-3</v>
      </c>
      <c r="H38" s="2"/>
      <c r="I38" s="21" t="s">
        <v>41</v>
      </c>
      <c r="J38" s="22">
        <v>129</v>
      </c>
      <c r="K38" s="22">
        <v>108</v>
      </c>
      <c r="L38" s="23">
        <v>-21</v>
      </c>
      <c r="M38" s="24">
        <v>-16.279069767441854</v>
      </c>
      <c r="N38" s="4">
        <v>-9.9710365129860909E-2</v>
      </c>
      <c r="O38" s="5">
        <v>4.6537682595768522E-3</v>
      </c>
      <c r="P38" s="2"/>
      <c r="Q38" s="21" t="s">
        <v>41</v>
      </c>
      <c r="R38" s="22">
        <v>578</v>
      </c>
      <c r="S38" s="22">
        <v>864</v>
      </c>
      <c r="T38" s="35">
        <v>286</v>
      </c>
      <c r="U38" s="24">
        <v>49.48096885813149</v>
      </c>
      <c r="V38" s="4">
        <v>0.37179553845353852</v>
      </c>
      <c r="W38" s="5">
        <v>9.303627768744549E-3</v>
      </c>
    </row>
    <row r="39" spans="1:23" x14ac:dyDescent="0.4">
      <c r="A39" s="21" t="s">
        <v>42</v>
      </c>
      <c r="B39" s="22">
        <v>31</v>
      </c>
      <c r="C39" s="22">
        <v>13</v>
      </c>
      <c r="D39" s="23">
        <v>-18</v>
      </c>
      <c r="E39" s="24">
        <v>-58.064516129032256</v>
      </c>
      <c r="F39" s="4">
        <v>-7.1974089327841981E-2</v>
      </c>
      <c r="G39" s="5">
        <v>5.601758090231396E-4</v>
      </c>
      <c r="H39" s="2"/>
      <c r="I39" s="21" t="s">
        <v>42</v>
      </c>
      <c r="J39" s="22">
        <v>4</v>
      </c>
      <c r="K39" s="22">
        <v>13</v>
      </c>
      <c r="L39" s="23">
        <v>9</v>
      </c>
      <c r="M39" s="24">
        <v>225</v>
      </c>
      <c r="N39" s="4">
        <v>4.273301362708324E-2</v>
      </c>
      <c r="O39" s="5">
        <v>5.601758090231396E-4</v>
      </c>
      <c r="P39" s="2"/>
      <c r="Q39" s="21" t="s">
        <v>42</v>
      </c>
      <c r="R39" s="22">
        <v>31</v>
      </c>
      <c r="S39" s="22">
        <v>77</v>
      </c>
      <c r="T39" s="35">
        <v>46</v>
      </c>
      <c r="U39" s="24">
        <v>148.38709677419354</v>
      </c>
      <c r="V39" s="4">
        <v>5.9799282408611105E-2</v>
      </c>
      <c r="W39" s="5">
        <v>8.2914275253857664E-4</v>
      </c>
    </row>
    <row r="40" spans="1:23" x14ac:dyDescent="0.4">
      <c r="A40" s="21" t="s">
        <v>43</v>
      </c>
      <c r="B40" s="22">
        <v>354</v>
      </c>
      <c r="C40" s="22">
        <v>130</v>
      </c>
      <c r="D40" s="23">
        <v>-224</v>
      </c>
      <c r="E40" s="24">
        <v>-63.27683615819209</v>
      </c>
      <c r="F40" s="4">
        <v>-0.89567755607981125</v>
      </c>
      <c r="G40" s="5">
        <v>5.6017580902313954E-3</v>
      </c>
      <c r="H40" s="2"/>
      <c r="I40" s="21" t="s">
        <v>43</v>
      </c>
      <c r="J40" s="22">
        <v>191</v>
      </c>
      <c r="K40" s="22">
        <v>130</v>
      </c>
      <c r="L40" s="23">
        <v>-61</v>
      </c>
      <c r="M40" s="24">
        <v>-31.937172774869111</v>
      </c>
      <c r="N40" s="4">
        <v>-0.28963487013911976</v>
      </c>
      <c r="O40" s="5">
        <v>5.6017580902313954E-3</v>
      </c>
      <c r="P40" s="2"/>
      <c r="Q40" s="21" t="s">
        <v>43</v>
      </c>
      <c r="R40" s="22">
        <v>756</v>
      </c>
      <c r="S40" s="22">
        <v>1281</v>
      </c>
      <c r="T40" s="35">
        <v>525</v>
      </c>
      <c r="U40" s="24">
        <v>69.444444444444429</v>
      </c>
      <c r="V40" s="4">
        <v>0.68249181009827886</v>
      </c>
      <c r="W40" s="5">
        <v>1.379392033768723E-2</v>
      </c>
    </row>
    <row r="41" spans="1:23" x14ac:dyDescent="0.4">
      <c r="A41" s="21" t="s">
        <v>44</v>
      </c>
      <c r="B41" s="22">
        <v>960</v>
      </c>
      <c r="C41" s="22">
        <v>107</v>
      </c>
      <c r="D41" s="23">
        <v>-853</v>
      </c>
      <c r="E41" s="24">
        <v>-88.854166666666671</v>
      </c>
      <c r="F41" s="4">
        <v>-3.4107721220360672</v>
      </c>
      <c r="G41" s="5">
        <v>4.6106778127289177E-3</v>
      </c>
      <c r="H41" s="2"/>
      <c r="I41" s="21" t="s">
        <v>44</v>
      </c>
      <c r="J41" s="22">
        <v>243</v>
      </c>
      <c r="K41" s="22">
        <v>107</v>
      </c>
      <c r="L41" s="23">
        <v>-136</v>
      </c>
      <c r="M41" s="24">
        <v>-55.967078189300409</v>
      </c>
      <c r="N41" s="4">
        <v>-0.64574331703148014</v>
      </c>
      <c r="O41" s="5">
        <v>4.6106778127289177E-3</v>
      </c>
      <c r="P41" s="2"/>
      <c r="Q41" s="21" t="s">
        <v>44</v>
      </c>
      <c r="R41" s="22">
        <v>1110</v>
      </c>
      <c r="S41" s="22">
        <v>1818</v>
      </c>
      <c r="T41" s="35">
        <v>708</v>
      </c>
      <c r="U41" s="24">
        <v>63.783783783783775</v>
      </c>
      <c r="V41" s="4">
        <v>0.92038895533253606</v>
      </c>
      <c r="W41" s="5">
        <v>1.9576383430066655E-2</v>
      </c>
    </row>
    <row r="42" spans="1:23" x14ac:dyDescent="0.4">
      <c r="A42" s="21" t="s">
        <v>45</v>
      </c>
      <c r="B42" s="22">
        <v>761</v>
      </c>
      <c r="C42" s="22">
        <v>155</v>
      </c>
      <c r="D42" s="23">
        <v>-606</v>
      </c>
      <c r="E42" s="24">
        <v>-79.632063074901453</v>
      </c>
      <c r="F42" s="4">
        <v>-2.4231276740373464</v>
      </c>
      <c r="G42" s="5">
        <v>6.6790192614297412E-3</v>
      </c>
      <c r="H42" s="2"/>
      <c r="I42" s="21" t="s">
        <v>45</v>
      </c>
      <c r="J42" s="22">
        <v>581</v>
      </c>
      <c r="K42" s="22">
        <v>155</v>
      </c>
      <c r="L42" s="23">
        <v>-426</v>
      </c>
      <c r="M42" s="24">
        <v>-73.321858864027547</v>
      </c>
      <c r="N42" s="4">
        <v>-2.0226959783486067</v>
      </c>
      <c r="O42" s="5">
        <v>6.6790192614297412E-3</v>
      </c>
      <c r="P42" s="2"/>
      <c r="Q42" s="21" t="s">
        <v>45</v>
      </c>
      <c r="R42" s="22">
        <v>1396</v>
      </c>
      <c r="S42" s="22">
        <v>1450</v>
      </c>
      <c r="T42" s="35">
        <v>54</v>
      </c>
      <c r="U42" s="24">
        <v>3.8681948424068793</v>
      </c>
      <c r="V42" s="4">
        <v>7.0199157610108684E-2</v>
      </c>
      <c r="W42" s="5">
        <v>1.5613727158193976E-2</v>
      </c>
    </row>
    <row r="43" spans="1:23" x14ac:dyDescent="0.4">
      <c r="A43" s="21" t="s">
        <v>46</v>
      </c>
      <c r="B43" s="22">
        <v>192</v>
      </c>
      <c r="C43" s="22">
        <v>709</v>
      </c>
      <c r="D43" s="23">
        <v>517</v>
      </c>
      <c r="E43" s="24">
        <v>269.27083333333337</v>
      </c>
      <c r="F43" s="4">
        <v>2.0672557879163498</v>
      </c>
      <c r="G43" s="5">
        <v>3.0551126815185074E-2</v>
      </c>
      <c r="H43" s="2"/>
      <c r="I43" s="21" t="s">
        <v>46</v>
      </c>
      <c r="J43" s="22">
        <v>224</v>
      </c>
      <c r="K43" s="22">
        <v>709</v>
      </c>
      <c r="L43" s="23">
        <v>485</v>
      </c>
      <c r="M43" s="24">
        <v>216.51785714285717</v>
      </c>
      <c r="N43" s="4">
        <v>2.3028346232372638</v>
      </c>
      <c r="O43" s="5">
        <v>3.0551126815185074E-2</v>
      </c>
      <c r="P43" s="2"/>
      <c r="Q43" s="21" t="s">
        <v>46</v>
      </c>
      <c r="R43" s="22">
        <v>1095</v>
      </c>
      <c r="S43" s="22">
        <v>1502</v>
      </c>
      <c r="T43" s="35">
        <v>407</v>
      </c>
      <c r="U43" s="24">
        <v>37.168949771689483</v>
      </c>
      <c r="V43" s="4">
        <v>0.52909365087618954</v>
      </c>
      <c r="W43" s="5">
        <v>1.61736677183499E-2</v>
      </c>
    </row>
    <row r="44" spans="1:23" x14ac:dyDescent="0.4">
      <c r="A44" s="21" t="s">
        <v>47</v>
      </c>
      <c r="B44" s="22">
        <v>263</v>
      </c>
      <c r="C44" s="22">
        <v>193</v>
      </c>
      <c r="D44" s="23">
        <v>-70</v>
      </c>
      <c r="E44" s="24">
        <v>-26.615969581749056</v>
      </c>
      <c r="F44" s="4">
        <v>-0.27989923627494101</v>
      </c>
      <c r="G44" s="5">
        <v>8.3164562416512267E-3</v>
      </c>
      <c r="H44" s="2"/>
      <c r="I44" s="21" t="s">
        <v>47</v>
      </c>
      <c r="J44" s="22">
        <v>324</v>
      </c>
      <c r="K44" s="22">
        <v>193</v>
      </c>
      <c r="L44" s="23">
        <v>-131</v>
      </c>
      <c r="M44" s="24">
        <v>-40.432098765432102</v>
      </c>
      <c r="N44" s="4">
        <v>-0.62200275390532278</v>
      </c>
      <c r="O44" s="5">
        <v>8.3164562416512267E-3</v>
      </c>
      <c r="P44" s="2"/>
      <c r="Q44" s="21" t="s">
        <v>47</v>
      </c>
      <c r="R44" s="22">
        <v>842</v>
      </c>
      <c r="S44" s="22">
        <v>1130</v>
      </c>
      <c r="T44" s="35">
        <v>288</v>
      </c>
      <c r="U44" s="24">
        <v>34.20427553444182</v>
      </c>
      <c r="V44" s="4">
        <v>0.37439550725391296</v>
      </c>
      <c r="W44" s="5">
        <v>1.2167939095695995E-2</v>
      </c>
    </row>
    <row r="45" spans="1:23" x14ac:dyDescent="0.4">
      <c r="A45" s="21" t="s">
        <v>65</v>
      </c>
      <c r="B45" s="22">
        <v>2</v>
      </c>
      <c r="C45" s="22">
        <v>0</v>
      </c>
      <c r="D45" s="23">
        <v>-2</v>
      </c>
      <c r="E45" s="24">
        <v>-100</v>
      </c>
      <c r="F45" s="4">
        <v>-7.9971210364268869E-3</v>
      </c>
      <c r="G45" s="5">
        <v>0</v>
      </c>
      <c r="H45" s="2"/>
      <c r="I45" s="21" t="s">
        <v>65</v>
      </c>
      <c r="J45" s="22">
        <v>2</v>
      </c>
      <c r="K45" s="22">
        <v>0</v>
      </c>
      <c r="L45" s="23">
        <v>-2</v>
      </c>
      <c r="M45" s="24">
        <v>-100</v>
      </c>
      <c r="N45" s="4">
        <v>-9.4962252504629426E-3</v>
      </c>
      <c r="O45" s="5">
        <v>0</v>
      </c>
      <c r="P45" s="2"/>
      <c r="Q45" s="21" t="s">
        <v>65</v>
      </c>
      <c r="R45" s="22">
        <v>9</v>
      </c>
      <c r="S45" s="22">
        <v>4</v>
      </c>
      <c r="T45" s="35">
        <v>-5</v>
      </c>
      <c r="U45" s="24">
        <v>-55.555555555555557</v>
      </c>
      <c r="V45" s="4">
        <v>-6.4999220009359891E-3</v>
      </c>
      <c r="W45" s="5">
        <v>4.3072350781224763E-5</v>
      </c>
    </row>
    <row r="46" spans="1:23" x14ac:dyDescent="0.4">
      <c r="A46" s="21" t="s">
        <v>66</v>
      </c>
      <c r="B46" s="22">
        <v>23</v>
      </c>
      <c r="C46" s="22">
        <v>81</v>
      </c>
      <c r="D46" s="23">
        <v>58</v>
      </c>
      <c r="E46" s="24">
        <v>252.17391304347825</v>
      </c>
      <c r="F46" s="4">
        <v>0.23191651005637967</v>
      </c>
      <c r="G46" s="5">
        <v>3.4903261946826387E-3</v>
      </c>
      <c r="H46" s="2"/>
      <c r="I46" s="21" t="s">
        <v>66</v>
      </c>
      <c r="J46" s="22">
        <v>84</v>
      </c>
      <c r="K46" s="22">
        <v>81</v>
      </c>
      <c r="L46" s="23">
        <v>-3</v>
      </c>
      <c r="M46" s="24">
        <v>-3.5714285714285694</v>
      </c>
      <c r="N46" s="4">
        <v>-1.4244337875694416E-2</v>
      </c>
      <c r="O46" s="5">
        <v>3.4903261946826387E-3</v>
      </c>
      <c r="P46" s="2"/>
      <c r="Q46" s="21" t="s">
        <v>66</v>
      </c>
      <c r="R46" s="22">
        <v>250</v>
      </c>
      <c r="S46" s="22">
        <v>413</v>
      </c>
      <c r="T46" s="35">
        <v>163</v>
      </c>
      <c r="U46" s="24">
        <v>65.199999999999989</v>
      </c>
      <c r="V46" s="4">
        <v>0.21189745723051326</v>
      </c>
      <c r="W46" s="5">
        <v>4.4472202181614568E-3</v>
      </c>
    </row>
    <row r="47" spans="1:23" x14ac:dyDescent="0.4">
      <c r="A47" s="21" t="s">
        <v>67</v>
      </c>
      <c r="B47" s="22">
        <v>170</v>
      </c>
      <c r="C47" s="22">
        <v>33</v>
      </c>
      <c r="D47" s="23">
        <v>-137</v>
      </c>
      <c r="E47" s="24">
        <v>-80.588235294117652</v>
      </c>
      <c r="F47" s="4">
        <v>-0.54780279099524176</v>
      </c>
      <c r="G47" s="5">
        <v>1.4219847459818159E-3</v>
      </c>
      <c r="H47" s="2"/>
      <c r="I47" s="21" t="s">
        <v>67</v>
      </c>
      <c r="J47" s="22">
        <v>137</v>
      </c>
      <c r="K47" s="22">
        <v>33</v>
      </c>
      <c r="L47" s="23">
        <v>-104</v>
      </c>
      <c r="M47" s="24">
        <v>-75.912408759124091</v>
      </c>
      <c r="N47" s="4">
        <v>-0.49380371302407305</v>
      </c>
      <c r="O47" s="5">
        <v>1.4219847459818159E-3</v>
      </c>
      <c r="P47" s="2"/>
      <c r="Q47" s="21" t="s">
        <v>67</v>
      </c>
      <c r="R47" s="22">
        <v>368</v>
      </c>
      <c r="S47" s="22">
        <v>349</v>
      </c>
      <c r="T47" s="35">
        <v>-19</v>
      </c>
      <c r="U47" s="24">
        <v>-5.1630434782608603</v>
      </c>
      <c r="V47" s="4">
        <v>-2.4699703603556757E-2</v>
      </c>
      <c r="W47" s="5">
        <v>3.7580626056618605E-3</v>
      </c>
    </row>
    <row r="48" spans="1:23" x14ac:dyDescent="0.4">
      <c r="A48" s="21" t="s">
        <v>48</v>
      </c>
      <c r="B48" s="22">
        <v>704</v>
      </c>
      <c r="C48" s="22">
        <v>395</v>
      </c>
      <c r="D48" s="23">
        <v>-309</v>
      </c>
      <c r="E48" s="24">
        <v>-43.89204545454546</v>
      </c>
      <c r="F48" s="4">
        <v>-1.2355552001279539</v>
      </c>
      <c r="G48" s="5">
        <v>1.7020726504933855E-2</v>
      </c>
      <c r="H48" s="2"/>
      <c r="I48" s="21" t="s">
        <v>48</v>
      </c>
      <c r="J48" s="22">
        <v>325</v>
      </c>
      <c r="K48" s="22">
        <v>395</v>
      </c>
      <c r="L48" s="23">
        <v>70</v>
      </c>
      <c r="M48" s="24">
        <v>21.538461538461533</v>
      </c>
      <c r="N48" s="4">
        <v>0.33236788376620297</v>
      </c>
      <c r="O48" s="5">
        <v>1.7020726504933855E-2</v>
      </c>
      <c r="P48" s="2"/>
      <c r="Q48" s="21" t="s">
        <v>48</v>
      </c>
      <c r="R48" s="22">
        <v>1335</v>
      </c>
      <c r="S48" s="22">
        <v>2140</v>
      </c>
      <c r="T48" s="35">
        <v>805</v>
      </c>
      <c r="U48" s="24">
        <v>60.299625468164777</v>
      </c>
      <c r="V48" s="4">
        <v>1.0464874421506942</v>
      </c>
      <c r="W48" s="5">
        <v>2.3043707667955247E-2</v>
      </c>
    </row>
    <row r="49" spans="1:23" x14ac:dyDescent="0.4">
      <c r="A49" s="21" t="s">
        <v>49</v>
      </c>
      <c r="B49" s="22">
        <v>583</v>
      </c>
      <c r="C49" s="22">
        <v>333</v>
      </c>
      <c r="D49" s="23">
        <v>-250</v>
      </c>
      <c r="E49" s="24">
        <v>-42.881646655231563</v>
      </c>
      <c r="F49" s="4">
        <v>-0.99964012955336068</v>
      </c>
      <c r="G49" s="5">
        <v>1.434911880036196E-2</v>
      </c>
      <c r="H49" s="2"/>
      <c r="I49" s="21" t="s">
        <v>49</v>
      </c>
      <c r="J49" s="22">
        <v>230</v>
      </c>
      <c r="K49" s="22">
        <v>333</v>
      </c>
      <c r="L49" s="23">
        <v>103</v>
      </c>
      <c r="M49" s="24">
        <v>44.782608695652186</v>
      </c>
      <c r="N49" s="4">
        <v>0.48905560039884155</v>
      </c>
      <c r="O49" s="5">
        <v>1.434911880036196E-2</v>
      </c>
      <c r="P49" s="2"/>
      <c r="Q49" s="21" t="s">
        <v>49</v>
      </c>
      <c r="R49" s="22">
        <v>1208</v>
      </c>
      <c r="S49" s="22">
        <v>1804</v>
      </c>
      <c r="T49" s="35">
        <v>596</v>
      </c>
      <c r="U49" s="24">
        <v>49.337748344370851</v>
      </c>
      <c r="V49" s="4">
        <v>0.77479070251156978</v>
      </c>
      <c r="W49" s="5">
        <v>1.9425630202332369E-2</v>
      </c>
    </row>
    <row r="50" spans="1:23" x14ac:dyDescent="0.4">
      <c r="A50" s="21" t="s">
        <v>50</v>
      </c>
      <c r="B50" s="22">
        <v>351</v>
      </c>
      <c r="C50" s="22">
        <v>209</v>
      </c>
      <c r="D50" s="23">
        <v>-142</v>
      </c>
      <c r="E50" s="24">
        <v>-40.455840455840452</v>
      </c>
      <c r="F50" s="4">
        <v>-0.56779559358630882</v>
      </c>
      <c r="G50" s="5">
        <v>9.0059033912181664E-3</v>
      </c>
      <c r="H50" s="2"/>
      <c r="I50" s="21" t="s">
        <v>50</v>
      </c>
      <c r="J50" s="22">
        <v>71</v>
      </c>
      <c r="K50" s="22">
        <v>209</v>
      </c>
      <c r="L50" s="23">
        <v>138</v>
      </c>
      <c r="M50" s="24">
        <v>194.36619718309862</v>
      </c>
      <c r="N50" s="4">
        <v>0.65523954228194314</v>
      </c>
      <c r="O50" s="5">
        <v>9.0059033912181664E-3</v>
      </c>
      <c r="P50" s="2"/>
      <c r="Q50" s="21" t="s">
        <v>50</v>
      </c>
      <c r="R50" s="22">
        <v>970</v>
      </c>
      <c r="S50" s="22">
        <v>948</v>
      </c>
      <c r="T50" s="35">
        <v>-22</v>
      </c>
      <c r="U50" s="24">
        <v>-2.2680412371134082</v>
      </c>
      <c r="V50" s="4">
        <v>-2.8599656804118349E-2</v>
      </c>
      <c r="W50" s="5">
        <v>1.0208147135150268E-2</v>
      </c>
    </row>
    <row r="51" spans="1:23" x14ac:dyDescent="0.4">
      <c r="A51" s="21" t="s">
        <v>51</v>
      </c>
      <c r="B51" s="22">
        <v>614</v>
      </c>
      <c r="C51" s="22">
        <v>788</v>
      </c>
      <c r="D51" s="23">
        <v>174</v>
      </c>
      <c r="E51" s="24">
        <v>28.338762214983717</v>
      </c>
      <c r="F51" s="4">
        <v>0.6957495301691391</v>
      </c>
      <c r="G51" s="5">
        <v>3.3955272116171845E-2</v>
      </c>
      <c r="H51" s="2"/>
      <c r="I51" s="21" t="s">
        <v>51</v>
      </c>
      <c r="J51" s="22">
        <v>898</v>
      </c>
      <c r="K51" s="22">
        <v>788</v>
      </c>
      <c r="L51" s="23">
        <v>-110</v>
      </c>
      <c r="M51" s="24">
        <v>-12.249443207126959</v>
      </c>
      <c r="N51" s="4">
        <v>-0.52229238877546191</v>
      </c>
      <c r="O51" s="5">
        <v>3.3955272116171845E-2</v>
      </c>
      <c r="P51" s="2"/>
      <c r="Q51" s="21" t="s">
        <v>51</v>
      </c>
      <c r="R51" s="22">
        <v>3183</v>
      </c>
      <c r="S51" s="22">
        <v>3924</v>
      </c>
      <c r="T51" s="35">
        <v>741</v>
      </c>
      <c r="U51" s="24">
        <v>23.27992459943448</v>
      </c>
      <c r="V51" s="4">
        <v>0.96328844053871365</v>
      </c>
      <c r="W51" s="5">
        <v>4.2253976116381493E-2</v>
      </c>
    </row>
    <row r="52" spans="1:23" x14ac:dyDescent="0.4">
      <c r="A52" s="21" t="s">
        <v>52</v>
      </c>
      <c r="B52" s="22">
        <v>177</v>
      </c>
      <c r="C52" s="22">
        <v>142</v>
      </c>
      <c r="D52" s="23">
        <v>-35</v>
      </c>
      <c r="E52" s="24">
        <v>-19.774011299435017</v>
      </c>
      <c r="F52" s="4">
        <v>-0.13994961813747051</v>
      </c>
      <c r="G52" s="5">
        <v>6.1188434524066014E-3</v>
      </c>
      <c r="H52" s="2"/>
      <c r="I52" s="21" t="s">
        <v>52</v>
      </c>
      <c r="J52" s="22">
        <v>536</v>
      </c>
      <c r="K52" s="22">
        <v>142</v>
      </c>
      <c r="L52" s="23">
        <v>-394</v>
      </c>
      <c r="M52" s="24">
        <v>-73.507462686567166</v>
      </c>
      <c r="N52" s="4">
        <v>-1.8707563743411999</v>
      </c>
      <c r="O52" s="5">
        <v>6.1188434524066014E-3</v>
      </c>
      <c r="P52" s="2"/>
      <c r="Q52" s="21" t="s">
        <v>52</v>
      </c>
      <c r="R52" s="22">
        <v>1358</v>
      </c>
      <c r="S52" s="22">
        <v>1391</v>
      </c>
      <c r="T52" s="35">
        <v>33</v>
      </c>
      <c r="U52" s="24">
        <v>2.4300441826214865</v>
      </c>
      <c r="V52" s="4">
        <v>4.2899485206177534E-2</v>
      </c>
      <c r="W52" s="5">
        <v>1.4978409984170911E-2</v>
      </c>
    </row>
    <row r="53" spans="1:23" x14ac:dyDescent="0.4">
      <c r="A53" s="21" t="s">
        <v>53</v>
      </c>
      <c r="B53" s="22">
        <v>83</v>
      </c>
      <c r="C53" s="22">
        <v>21</v>
      </c>
      <c r="D53" s="23">
        <v>-62</v>
      </c>
      <c r="E53" s="24">
        <v>-74.698795180722897</v>
      </c>
      <c r="F53" s="4">
        <v>-0.24791075212923347</v>
      </c>
      <c r="G53" s="5">
        <v>9.0489938380661011E-4</v>
      </c>
      <c r="H53" s="2"/>
      <c r="I53" s="21" t="s">
        <v>53</v>
      </c>
      <c r="J53" s="22">
        <v>449</v>
      </c>
      <c r="K53" s="22">
        <v>21</v>
      </c>
      <c r="L53" s="23">
        <v>-428</v>
      </c>
      <c r="M53" s="24">
        <v>-95.322939866369708</v>
      </c>
      <c r="N53" s="4">
        <v>-2.0321922035990698</v>
      </c>
      <c r="O53" s="5">
        <v>9.0489938380661011E-4</v>
      </c>
      <c r="P53" s="2"/>
      <c r="Q53" s="21" t="s">
        <v>53</v>
      </c>
      <c r="R53" s="22">
        <v>878</v>
      </c>
      <c r="S53" s="22">
        <v>684</v>
      </c>
      <c r="T53" s="35">
        <v>-194</v>
      </c>
      <c r="U53" s="24">
        <v>-22.095671981776761</v>
      </c>
      <c r="V53" s="4">
        <v>-0.25219697363631638</v>
      </c>
      <c r="W53" s="5">
        <v>7.3653719835894346E-3</v>
      </c>
    </row>
    <row r="54" spans="1:23" x14ac:dyDescent="0.4">
      <c r="A54" s="21" t="s">
        <v>54</v>
      </c>
      <c r="B54" s="22">
        <v>1376</v>
      </c>
      <c r="C54" s="22">
        <v>215</v>
      </c>
      <c r="D54" s="23">
        <v>-1161</v>
      </c>
      <c r="E54" s="24">
        <v>-84.375</v>
      </c>
      <c r="F54" s="4">
        <v>-4.6423287616458078</v>
      </c>
      <c r="G54" s="5">
        <v>9.2644460723057698E-3</v>
      </c>
      <c r="H54" s="2"/>
      <c r="I54" s="21" t="s">
        <v>54</v>
      </c>
      <c r="J54" s="22">
        <v>128</v>
      </c>
      <c r="K54" s="22">
        <v>215</v>
      </c>
      <c r="L54" s="23">
        <v>87</v>
      </c>
      <c r="M54" s="24">
        <v>67.96875</v>
      </c>
      <c r="N54" s="4">
        <v>0.41308579839513804</v>
      </c>
      <c r="O54" s="5">
        <v>9.2644460723057698E-3</v>
      </c>
      <c r="P54" s="2"/>
      <c r="Q54" s="21" t="s">
        <v>54</v>
      </c>
      <c r="R54" s="22">
        <v>1247</v>
      </c>
      <c r="S54" s="22">
        <v>2176</v>
      </c>
      <c r="T54" s="35">
        <v>929</v>
      </c>
      <c r="U54" s="24">
        <v>74.498797113071362</v>
      </c>
      <c r="V54" s="4">
        <v>1.2076855077739068</v>
      </c>
      <c r="W54" s="5">
        <v>2.343135882498627E-2</v>
      </c>
    </row>
    <row r="55" spans="1:23" x14ac:dyDescent="0.4">
      <c r="A55" s="21" t="s">
        <v>55</v>
      </c>
      <c r="B55" s="22">
        <v>589</v>
      </c>
      <c r="C55" s="22">
        <v>1060</v>
      </c>
      <c r="D55" s="23">
        <v>471</v>
      </c>
      <c r="E55" s="24">
        <v>79.966044142614606</v>
      </c>
      <c r="F55" s="4">
        <v>1.8833220040785319</v>
      </c>
      <c r="G55" s="5">
        <v>4.5675873658809839E-2</v>
      </c>
      <c r="H55" s="2"/>
      <c r="I55" s="21" t="s">
        <v>55</v>
      </c>
      <c r="J55" s="22">
        <v>742</v>
      </c>
      <c r="K55" s="22">
        <v>1060</v>
      </c>
      <c r="L55" s="23">
        <v>318</v>
      </c>
      <c r="M55" s="24">
        <v>42.857142857142861</v>
      </c>
      <c r="N55" s="4">
        <v>1.509899814823608</v>
      </c>
      <c r="O55" s="5">
        <v>4.5675873658809839E-2</v>
      </c>
      <c r="P55" s="2"/>
      <c r="Q55" s="21" t="s">
        <v>55</v>
      </c>
      <c r="R55" s="22">
        <v>2356</v>
      </c>
      <c r="S55" s="22">
        <v>3175</v>
      </c>
      <c r="T55" s="35">
        <v>819</v>
      </c>
      <c r="U55" s="24">
        <v>34.762308998302217</v>
      </c>
      <c r="V55" s="4">
        <v>1.0646872237533149</v>
      </c>
      <c r="W55" s="5">
        <v>3.4188678432597153E-2</v>
      </c>
    </row>
    <row r="56" spans="1:23" x14ac:dyDescent="0.4">
      <c r="A56" s="21" t="s">
        <v>56</v>
      </c>
      <c r="B56" s="22">
        <v>780</v>
      </c>
      <c r="C56" s="22">
        <v>938</v>
      </c>
      <c r="D56" s="23">
        <v>158</v>
      </c>
      <c r="E56" s="24">
        <v>20.256410256410248</v>
      </c>
      <c r="F56" s="4">
        <v>0.63177256187772401</v>
      </c>
      <c r="G56" s="5">
        <v>4.0418839143361918E-2</v>
      </c>
      <c r="H56" s="2"/>
      <c r="I56" s="21" t="s">
        <v>56</v>
      </c>
      <c r="J56" s="22">
        <v>528</v>
      </c>
      <c r="K56" s="22">
        <v>938</v>
      </c>
      <c r="L56" s="23">
        <v>410</v>
      </c>
      <c r="M56" s="24">
        <v>77.651515151515156</v>
      </c>
      <c r="N56" s="4">
        <v>1.9467261763449035</v>
      </c>
      <c r="O56" s="5">
        <v>4.0418839143361918E-2</v>
      </c>
      <c r="P56" s="2"/>
      <c r="Q56" s="21" t="s">
        <v>56</v>
      </c>
      <c r="R56" s="22">
        <v>2930</v>
      </c>
      <c r="S56" s="22">
        <v>3377</v>
      </c>
      <c r="T56" s="35">
        <v>447</v>
      </c>
      <c r="U56" s="24">
        <v>15.25597269624572</v>
      </c>
      <c r="V56" s="4">
        <v>0.58109302688367737</v>
      </c>
      <c r="W56" s="5">
        <v>3.6363832147049004E-2</v>
      </c>
    </row>
    <row r="57" spans="1:23" x14ac:dyDescent="0.4">
      <c r="A57" s="21" t="s">
        <v>57</v>
      </c>
      <c r="B57" s="22">
        <v>335</v>
      </c>
      <c r="C57" s="22">
        <v>399</v>
      </c>
      <c r="D57" s="23">
        <v>64</v>
      </c>
      <c r="E57" s="24">
        <v>19.104477611940297</v>
      </c>
      <c r="F57" s="4">
        <v>0.25590787316566038</v>
      </c>
      <c r="G57" s="5">
        <v>1.7193088292325593E-2</v>
      </c>
      <c r="H57" s="2"/>
      <c r="I57" s="21" t="s">
        <v>57</v>
      </c>
      <c r="J57" s="22">
        <v>126</v>
      </c>
      <c r="K57" s="22">
        <v>399</v>
      </c>
      <c r="L57" s="23">
        <v>273</v>
      </c>
      <c r="M57" s="24">
        <v>216.66666666666663</v>
      </c>
      <c r="N57" s="4">
        <v>1.2962347466881916</v>
      </c>
      <c r="O57" s="5">
        <v>1.7193088292325593E-2</v>
      </c>
      <c r="P57" s="2"/>
      <c r="Q57" s="21" t="s">
        <v>57</v>
      </c>
      <c r="R57" s="22">
        <v>795</v>
      </c>
      <c r="S57" s="22">
        <v>1682</v>
      </c>
      <c r="T57" s="35">
        <v>887</v>
      </c>
      <c r="U57" s="24">
        <v>111.57232704402514</v>
      </c>
      <c r="V57" s="4">
        <v>1.1530861629660445</v>
      </c>
      <c r="W57" s="5">
        <v>1.8111923503505014E-2</v>
      </c>
    </row>
    <row r="58" spans="1:23" x14ac:dyDescent="0.4">
      <c r="A58" s="21" t="s">
        <v>58</v>
      </c>
      <c r="B58" s="22">
        <v>62</v>
      </c>
      <c r="C58" s="22">
        <v>63</v>
      </c>
      <c r="D58" s="23">
        <v>1</v>
      </c>
      <c r="E58" s="24">
        <v>1.6129032258064484</v>
      </c>
      <c r="F58" s="4">
        <v>3.9985605182134435E-3</v>
      </c>
      <c r="G58" s="5">
        <v>2.7146981514198304E-3</v>
      </c>
      <c r="H58" s="2"/>
      <c r="I58" s="21" t="s">
        <v>58</v>
      </c>
      <c r="J58" s="22">
        <v>76</v>
      </c>
      <c r="K58" s="22">
        <v>63</v>
      </c>
      <c r="L58" s="23">
        <v>-13</v>
      </c>
      <c r="M58" s="24">
        <v>-17.10526315789474</v>
      </c>
      <c r="N58" s="4">
        <v>-6.1725464128009132E-2</v>
      </c>
      <c r="O58" s="5">
        <v>2.7146981514198304E-3</v>
      </c>
      <c r="P58" s="2"/>
      <c r="Q58" s="21" t="s">
        <v>58</v>
      </c>
      <c r="R58" s="22">
        <v>364</v>
      </c>
      <c r="S58" s="22">
        <v>345</v>
      </c>
      <c r="T58" s="35">
        <v>-19</v>
      </c>
      <c r="U58" s="24">
        <v>-5.219780219780219</v>
      </c>
      <c r="V58" s="4">
        <v>-2.4699703603556757E-2</v>
      </c>
      <c r="W58" s="5">
        <v>3.7149902548806357E-3</v>
      </c>
    </row>
    <row r="59" spans="1:23" x14ac:dyDescent="0.4">
      <c r="A59" s="30" t="s">
        <v>59</v>
      </c>
      <c r="B59" s="31">
        <v>1</v>
      </c>
      <c r="C59" s="31">
        <v>0</v>
      </c>
      <c r="D59" s="32">
        <v>-1</v>
      </c>
      <c r="E59" s="33">
        <v>-100</v>
      </c>
      <c r="F59" s="6">
        <v>-3.9985605182134435E-3</v>
      </c>
      <c r="G59" s="7">
        <v>0</v>
      </c>
      <c r="H59" s="2"/>
      <c r="I59" s="30" t="s">
        <v>59</v>
      </c>
      <c r="J59" s="31">
        <v>4</v>
      </c>
      <c r="K59" s="31">
        <v>0</v>
      </c>
      <c r="L59" s="32">
        <v>-4</v>
      </c>
      <c r="M59" s="33">
        <v>-100</v>
      </c>
      <c r="N59" s="6">
        <v>-1.8992450500925885E-2</v>
      </c>
      <c r="O59" s="7">
        <v>0</v>
      </c>
      <c r="P59" s="2"/>
      <c r="Q59" s="30" t="s">
        <v>59</v>
      </c>
      <c r="R59" s="31">
        <v>17</v>
      </c>
      <c r="S59" s="31">
        <v>13</v>
      </c>
      <c r="T59" s="35">
        <v>-4</v>
      </c>
      <c r="U59" s="33">
        <v>-23.529411764705884</v>
      </c>
      <c r="V59" s="6">
        <v>-5.199937600748791E-3</v>
      </c>
      <c r="W59" s="7">
        <v>1.3998514003898049E-4</v>
      </c>
    </row>
    <row r="61" spans="1:23" x14ac:dyDescent="0.4">
      <c r="A61" s="9" t="s">
        <v>78</v>
      </c>
      <c r="I61" s="9" t="s">
        <v>78</v>
      </c>
      <c r="Q61" s="9" t="s">
        <v>78</v>
      </c>
    </row>
  </sheetData>
  <sortState xmlns:xlrd2="http://schemas.microsoft.com/office/spreadsheetml/2017/richdata2" ref="Q63:W116">
    <sortCondition descending="1" ref="T63:T116"/>
  </sortState>
  <mergeCells count="3">
    <mergeCell ref="A4:G4"/>
    <mergeCell ref="I4:O4"/>
    <mergeCell ref="Q4:W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F74E8-FFD8-4E78-B67B-A32247EC302D}">
  <dimension ref="A1:D13"/>
  <sheetViews>
    <sheetView workbookViewId="0">
      <selection activeCell="A14" sqref="A14"/>
    </sheetView>
  </sheetViews>
  <sheetFormatPr baseColWidth="10" defaultColWidth="11.33203125" defaultRowHeight="17.649999999999999" x14ac:dyDescent="0.5"/>
  <cols>
    <col min="1" max="16384" width="11.33203125" style="81"/>
  </cols>
  <sheetData>
    <row r="1" spans="1:4" x14ac:dyDescent="0.5">
      <c r="D1" s="82" t="s">
        <v>162</v>
      </c>
    </row>
    <row r="2" spans="1:4" x14ac:dyDescent="0.5">
      <c r="D2" s="83" t="s">
        <v>178</v>
      </c>
    </row>
    <row r="4" spans="1:4" x14ac:dyDescent="0.5">
      <c r="D4" s="81" t="s">
        <v>83</v>
      </c>
    </row>
    <row r="5" spans="1:4" x14ac:dyDescent="0.5">
      <c r="C5" s="81">
        <v>1</v>
      </c>
      <c r="D5" s="84" t="s">
        <v>163</v>
      </c>
    </row>
    <row r="6" spans="1:4" x14ac:dyDescent="0.5">
      <c r="C6" s="81">
        <v>2</v>
      </c>
      <c r="D6" s="84" t="s">
        <v>164</v>
      </c>
    </row>
    <row r="7" spans="1:4" x14ac:dyDescent="0.5">
      <c r="C7" s="81">
        <v>3</v>
      </c>
      <c r="D7" s="84" t="s">
        <v>165</v>
      </c>
    </row>
    <row r="8" spans="1:4" x14ac:dyDescent="0.5">
      <c r="C8" s="81">
        <v>4</v>
      </c>
      <c r="D8" s="84" t="s">
        <v>172</v>
      </c>
    </row>
    <row r="9" spans="1:4" x14ac:dyDescent="0.5">
      <c r="A9" s="85"/>
      <c r="C9" s="81">
        <v>5</v>
      </c>
      <c r="D9" s="84" t="s">
        <v>166</v>
      </c>
    </row>
    <row r="13" spans="1:4" x14ac:dyDescent="0.5">
      <c r="A13" s="85" t="s">
        <v>179</v>
      </c>
    </row>
  </sheetData>
  <hyperlinks>
    <hyperlink ref="D5" location="'Bogotá unidades'!A1" display="Bogotá unidades" xr:uid="{2E8293D7-9DC3-44ED-BB16-48F3D4596422}"/>
    <hyperlink ref="D6" location="'Bogotá áreas'!A1" display="Bogotá áreas" xr:uid="{FADB6174-3EF3-419E-84B1-560161C9C34D}"/>
    <hyperlink ref="D7" location="'Área causada'!A1" display="Área causada" xr:uid="{2B2A4814-6051-407F-AF28-E23F8A2B0BDA}"/>
    <hyperlink ref="D8" location="'Bogotá unidades'!A1" display="Bogotá unidades" xr:uid="{2A28640C-D81C-45AE-836D-9619D7134B57}"/>
    <hyperlink ref="D9" location="'Bogotá áreas'!A1" display="Bogotá áreas" xr:uid="{1ADDBAF0-4FA3-46F9-9993-59EE2C3B2755}"/>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2"/>
  <sheetViews>
    <sheetView workbookViewId="0">
      <pane xSplit="2" ySplit="5" topLeftCell="C53" activePane="bottomRight" state="frozen"/>
      <selection pane="topRight" activeCell="C1" sqref="C1"/>
      <selection pane="bottomLeft" activeCell="A6" sqref="A6"/>
      <selection pane="bottomRight" activeCell="A81" sqref="A81:XFD81"/>
    </sheetView>
  </sheetViews>
  <sheetFormatPr baseColWidth="10" defaultColWidth="11.33203125" defaultRowHeight="12.75" x14ac:dyDescent="0.35"/>
  <cols>
    <col min="1" max="1" width="6.33203125" style="89" customWidth="1"/>
    <col min="2" max="2" width="9.33203125" style="89" customWidth="1"/>
    <col min="3" max="3" width="19" style="89" customWidth="1"/>
    <col min="4" max="6" width="9.1328125" style="89" customWidth="1"/>
    <col min="7" max="7" width="11.33203125" style="89"/>
    <col min="8" max="8" width="11.796875" style="88" customWidth="1"/>
    <col min="9" max="9" width="10.33203125" style="88" customWidth="1"/>
    <col min="10" max="10" width="12" style="88" customWidth="1"/>
    <col min="11" max="11" width="11.796875" style="88" customWidth="1"/>
    <col min="12" max="12" width="11.6640625" style="88" customWidth="1"/>
    <col min="13" max="13" width="11.796875" style="88" customWidth="1"/>
    <col min="14" max="18" width="11.33203125" style="88"/>
    <col min="19" max="19" width="11.796875" style="88" customWidth="1"/>
    <col min="20" max="24" width="11.33203125" style="88"/>
    <col min="25" max="16384" width="11.33203125" style="89"/>
  </cols>
  <sheetData>
    <row r="1" spans="1:24" x14ac:dyDescent="0.35">
      <c r="A1" s="86" t="s">
        <v>11</v>
      </c>
      <c r="B1" s="86"/>
      <c r="C1" s="87"/>
      <c r="D1" s="87"/>
      <c r="E1" s="87"/>
      <c r="F1" s="87"/>
      <c r="G1" s="87"/>
    </row>
    <row r="2" spans="1:24" s="90" customFormat="1" x14ac:dyDescent="0.35">
      <c r="A2" s="90" t="s">
        <v>77</v>
      </c>
      <c r="H2" s="88"/>
      <c r="I2" s="88"/>
      <c r="J2" s="88"/>
      <c r="K2" s="88"/>
      <c r="L2" s="88"/>
      <c r="M2" s="88"/>
      <c r="N2" s="88"/>
      <c r="O2" s="88"/>
      <c r="P2" s="88"/>
      <c r="Q2" s="88"/>
      <c r="R2" s="88"/>
      <c r="S2" s="88"/>
      <c r="T2" s="88"/>
      <c r="U2" s="88"/>
      <c r="V2" s="88"/>
      <c r="W2" s="88"/>
      <c r="X2" s="88"/>
    </row>
    <row r="3" spans="1:24" x14ac:dyDescent="0.35">
      <c r="A3" s="89" t="s">
        <v>180</v>
      </c>
    </row>
    <row r="4" spans="1:24" x14ac:dyDescent="0.35">
      <c r="G4" s="112" t="s">
        <v>80</v>
      </c>
      <c r="H4" s="112"/>
      <c r="I4" s="112"/>
      <c r="J4" s="112"/>
      <c r="K4" s="112" t="s">
        <v>81</v>
      </c>
      <c r="L4" s="112"/>
      <c r="M4" s="112"/>
      <c r="N4" s="112"/>
      <c r="O4" s="112" t="s">
        <v>82</v>
      </c>
      <c r="P4" s="112"/>
      <c r="Q4" s="112"/>
      <c r="R4" s="112"/>
    </row>
    <row r="5" spans="1:24" x14ac:dyDescent="0.35">
      <c r="A5" s="91" t="s">
        <v>0</v>
      </c>
      <c r="B5" s="91" t="s">
        <v>6</v>
      </c>
      <c r="C5" s="91" t="s">
        <v>1</v>
      </c>
      <c r="D5" s="91" t="s">
        <v>4</v>
      </c>
      <c r="E5" s="91" t="s">
        <v>2</v>
      </c>
      <c r="F5" s="91" t="s">
        <v>3</v>
      </c>
      <c r="G5" s="91" t="s">
        <v>1</v>
      </c>
      <c r="H5" s="91" t="s">
        <v>4</v>
      </c>
      <c r="I5" s="91" t="s">
        <v>2</v>
      </c>
      <c r="J5" s="91" t="s">
        <v>3</v>
      </c>
      <c r="K5" s="91" t="s">
        <v>1</v>
      </c>
      <c r="L5" s="91" t="s">
        <v>4</v>
      </c>
      <c r="M5" s="91" t="s">
        <v>2</v>
      </c>
      <c r="N5" s="91" t="s">
        <v>3</v>
      </c>
      <c r="O5" s="91" t="s">
        <v>1</v>
      </c>
      <c r="P5" s="91" t="s">
        <v>4</v>
      </c>
      <c r="Q5" s="91" t="s">
        <v>2</v>
      </c>
      <c r="R5" s="91" t="s">
        <v>3</v>
      </c>
    </row>
    <row r="6" spans="1:24" x14ac:dyDescent="0.35">
      <c r="A6" s="92">
        <v>2005</v>
      </c>
      <c r="B6" s="93" t="s">
        <v>7</v>
      </c>
      <c r="C6" s="94">
        <f>+D6+E6+F6</f>
        <v>6846</v>
      </c>
      <c r="D6" s="97">
        <v>1110</v>
      </c>
      <c r="E6" s="97">
        <v>1569</v>
      </c>
      <c r="F6" s="97">
        <v>4167</v>
      </c>
      <c r="G6" s="94"/>
      <c r="K6" s="94"/>
      <c r="O6" s="94"/>
    </row>
    <row r="7" spans="1:24" x14ac:dyDescent="0.35">
      <c r="A7" s="92">
        <v>2005</v>
      </c>
      <c r="B7" s="93" t="s">
        <v>8</v>
      </c>
      <c r="C7" s="94">
        <f t="shared" ref="C7:C78" si="0">+D7+E7+F7</f>
        <v>7284</v>
      </c>
      <c r="D7" s="97">
        <v>1884</v>
      </c>
      <c r="E7" s="97">
        <v>1190</v>
      </c>
      <c r="F7" s="97">
        <v>4210</v>
      </c>
      <c r="G7" s="94"/>
      <c r="K7" s="94"/>
      <c r="O7" s="94"/>
    </row>
    <row r="8" spans="1:24" x14ac:dyDescent="0.35">
      <c r="A8" s="92">
        <v>2005</v>
      </c>
      <c r="B8" s="93" t="s">
        <v>9</v>
      </c>
      <c r="C8" s="94">
        <f>+D8+E8+F8</f>
        <v>10932</v>
      </c>
      <c r="D8" s="97">
        <v>4132</v>
      </c>
      <c r="E8" s="97">
        <v>1995</v>
      </c>
      <c r="F8" s="97">
        <v>4805</v>
      </c>
      <c r="G8" s="94"/>
      <c r="K8" s="94"/>
      <c r="O8" s="94"/>
    </row>
    <row r="9" spans="1:24" x14ac:dyDescent="0.35">
      <c r="A9" s="92">
        <v>2005</v>
      </c>
      <c r="B9" s="93" t="s">
        <v>10</v>
      </c>
      <c r="C9" s="94">
        <f t="shared" si="0"/>
        <v>8829</v>
      </c>
      <c r="D9" s="97">
        <v>1811</v>
      </c>
      <c r="E9" s="97">
        <v>1069</v>
      </c>
      <c r="F9" s="97">
        <v>5949</v>
      </c>
      <c r="G9" s="94"/>
      <c r="K9" s="94"/>
      <c r="O9" s="94"/>
    </row>
    <row r="10" spans="1:24" x14ac:dyDescent="0.35">
      <c r="A10" s="92">
        <v>2006</v>
      </c>
      <c r="B10" s="93" t="s">
        <v>7</v>
      </c>
      <c r="C10" s="94">
        <f t="shared" si="0"/>
        <v>10191</v>
      </c>
      <c r="D10" s="97">
        <v>3570</v>
      </c>
      <c r="E10" s="97">
        <v>1833</v>
      </c>
      <c r="F10" s="97">
        <v>4788</v>
      </c>
      <c r="G10" s="95">
        <f>C10/C6-1</f>
        <v>0.48860648553900088</v>
      </c>
      <c r="H10" s="95">
        <f t="shared" ref="H10:J10" si="1">D10/D6-1</f>
        <v>2.2162162162162162</v>
      </c>
      <c r="I10" s="95">
        <f t="shared" si="1"/>
        <v>0.16826003824091784</v>
      </c>
      <c r="J10" s="95">
        <f t="shared" si="1"/>
        <v>0.1490280777537798</v>
      </c>
      <c r="K10" s="95"/>
      <c r="L10" s="95"/>
      <c r="M10" s="95"/>
      <c r="N10" s="95"/>
      <c r="O10" s="95">
        <f t="shared" ref="O10:P10" si="2">IF($B10="I",C10/C6-1,IF($B10="II",SUM(C9:C10)/SUM(C5:C6)-1,IF($B10="III",SUM(C8:C10)/SUM(C4:C6)-1,IF($B10="IV",SUM(C7:C10)/SUM(C3:C6)-1,"NA"))))</f>
        <v>0.48860648553900088</v>
      </c>
      <c r="P10" s="95">
        <f t="shared" si="2"/>
        <v>2.2162162162162162</v>
      </c>
      <c r="Q10" s="95">
        <f t="shared" ref="Q10:Q12" si="3">IF($B10="I",E10/E6-1,IF($B10="II",SUM(E9:E10)/SUM(E5:E6)-1,IF($B10="III",SUM(E8:E10)/SUM(E4:E6)-1,IF($B10="IV",SUM(E7:E10)/SUM(E3:E6)-1,"NA"))))</f>
        <v>0.16826003824091784</v>
      </c>
      <c r="R10" s="95">
        <f t="shared" ref="R10:R12" si="4">IF($B10="I",F10/F6-1,IF($B10="II",SUM(F9:F10)/SUM(F5:F6)-1,IF($B10="III",SUM(F8:F10)/SUM(F4:F6)-1,IF($B10="IV",SUM(F7:F10)/SUM(F3:F6)-1,"NA"))))</f>
        <v>0.1490280777537798</v>
      </c>
    </row>
    <row r="11" spans="1:24" x14ac:dyDescent="0.35">
      <c r="A11" s="92">
        <v>2006</v>
      </c>
      <c r="B11" s="93" t="s">
        <v>8</v>
      </c>
      <c r="C11" s="94">
        <f t="shared" si="0"/>
        <v>10827</v>
      </c>
      <c r="D11" s="97">
        <v>3434</v>
      </c>
      <c r="E11" s="97">
        <v>2434</v>
      </c>
      <c r="F11" s="97">
        <v>4959</v>
      </c>
      <c r="G11" s="95">
        <f t="shared" ref="G11:G60" si="5">C11/C7-1</f>
        <v>0.48640856672158161</v>
      </c>
      <c r="H11" s="95">
        <f t="shared" ref="H11:H60" si="6">D11/D7-1</f>
        <v>0.82271762208067933</v>
      </c>
      <c r="I11" s="95">
        <f t="shared" ref="I11:I60" si="7">E11/E7-1</f>
        <v>1.045378151260504</v>
      </c>
      <c r="J11" s="95">
        <f t="shared" ref="J11:J60" si="8">F11/F7-1</f>
        <v>0.17790973871733962</v>
      </c>
      <c r="K11" s="95"/>
      <c r="L11" s="95"/>
      <c r="M11" s="95"/>
      <c r="N11" s="95"/>
      <c r="O11" s="95">
        <f t="shared" ref="O11:P11" si="9">IF($B11="I",C11/C7-1,IF($B11="II",SUM(C10:C11)/SUM(C6:C7)-1,IF($B11="III",SUM(C9:C11)/SUM(C5:C7)-1,IF($B11="IV",SUM(C8:C11)/SUM(C4:C7)-1,"NA"))))</f>
        <v>0.48747346072186826</v>
      </c>
      <c r="P11" s="95">
        <f t="shared" si="9"/>
        <v>1.3393453573814296</v>
      </c>
      <c r="Q11" s="95">
        <f t="shared" si="3"/>
        <v>0.54657484595868078</v>
      </c>
      <c r="R11" s="95">
        <f t="shared" si="4"/>
        <v>0.16354303449922414</v>
      </c>
    </row>
    <row r="12" spans="1:24" x14ac:dyDescent="0.35">
      <c r="A12" s="92">
        <v>2006</v>
      </c>
      <c r="B12" s="93" t="s">
        <v>9</v>
      </c>
      <c r="C12" s="94">
        <f t="shared" si="0"/>
        <v>11361</v>
      </c>
      <c r="D12" s="97">
        <v>2826</v>
      </c>
      <c r="E12" s="97">
        <v>2631</v>
      </c>
      <c r="F12" s="97">
        <v>5904</v>
      </c>
      <c r="G12" s="95">
        <f t="shared" si="5"/>
        <v>3.9242590559824375E-2</v>
      </c>
      <c r="H12" s="95">
        <f t="shared" si="6"/>
        <v>-0.31606969990319456</v>
      </c>
      <c r="I12" s="95">
        <f t="shared" si="7"/>
        <v>0.31879699248120308</v>
      </c>
      <c r="J12" s="95">
        <f t="shared" si="8"/>
        <v>0.22872008324661808</v>
      </c>
      <c r="K12" s="95"/>
      <c r="L12" s="95"/>
      <c r="M12" s="95"/>
      <c r="N12" s="95"/>
      <c r="O12" s="95">
        <f t="shared" ref="O12:P12" si="10">IF($B12="I",C12/C8-1,IF($B12="II",SUM(C11:C12)/SUM(C7:C8)-1,IF($B12="III",SUM(C10:C12)/SUM(C6:C8)-1,IF($B12="IV",SUM(C9:C12)/SUM(C5:C8)-1,"NA"))))</f>
        <v>0.29195594924587032</v>
      </c>
      <c r="P12" s="95">
        <f t="shared" si="10"/>
        <v>0.3794555150154364</v>
      </c>
      <c r="Q12" s="95">
        <f t="shared" si="3"/>
        <v>0.4509886411442996</v>
      </c>
      <c r="R12" s="95">
        <f t="shared" si="4"/>
        <v>0.18730086481565777</v>
      </c>
    </row>
    <row r="13" spans="1:24" x14ac:dyDescent="0.35">
      <c r="A13" s="92">
        <v>2006</v>
      </c>
      <c r="B13" s="93" t="s">
        <v>10</v>
      </c>
      <c r="C13" s="94">
        <f t="shared" si="0"/>
        <v>10400</v>
      </c>
      <c r="D13" s="97">
        <v>1450</v>
      </c>
      <c r="E13" s="97">
        <v>1860</v>
      </c>
      <c r="F13" s="97">
        <v>7090</v>
      </c>
      <c r="G13" s="95">
        <f t="shared" si="5"/>
        <v>0.17793634613206488</v>
      </c>
      <c r="H13" s="95">
        <f t="shared" si="6"/>
        <v>-0.19933738266151302</v>
      </c>
      <c r="I13" s="95">
        <f t="shared" si="7"/>
        <v>0.73994387277829743</v>
      </c>
      <c r="J13" s="95">
        <f t="shared" si="8"/>
        <v>0.19179694066229613</v>
      </c>
      <c r="K13" s="95">
        <f>SUM(C10:C13)/SUM(C6:C9)-1</f>
        <v>0.26225251541707228</v>
      </c>
      <c r="L13" s="95">
        <f t="shared" ref="L13:N13" si="11">SUM(D10:D13)/SUM(D6:D9)-1</f>
        <v>0.26216851292379983</v>
      </c>
      <c r="M13" s="95">
        <f t="shared" si="11"/>
        <v>0.504035720419028</v>
      </c>
      <c r="N13" s="95">
        <f t="shared" si="11"/>
        <v>0.18869897025769689</v>
      </c>
      <c r="O13" s="95">
        <f>IF($B13="I",C13/C9-1,IF($B13="II",SUM(C12:C13)/SUM(C8:C9)-1,IF($B13="III",SUM(C11:C13)/SUM(C7:C9)-1,IF($B13="IV",SUM(C10:C13)/SUM(C6:C9)-1,"NA"))))</f>
        <v>0.26225251541707228</v>
      </c>
      <c r="P13" s="95">
        <f>IF($B13="I",D13/D9-1,IF($B13="II",SUM(D12:D13)/SUM(D8:D9)-1,IF($B13="III",SUM(D11:D13)/SUM(D7:D9)-1,IF($B13="IV",SUM(D10:D13)/SUM(D6:D9)-1,"NA"))))</f>
        <v>0.26216851292379983</v>
      </c>
      <c r="Q13" s="95">
        <f t="shared" ref="Q13:R13" si="12">IF($B13="I",E13/E9-1,IF($B13="II",SUM(E12:E13)/SUM(E8:E9)-1,IF($B13="III",SUM(E11:E13)/SUM(E7:E9)-1,IF($B13="IV",SUM(E10:E13)/SUM(E6:E9)-1,"NA"))))</f>
        <v>0.504035720419028</v>
      </c>
      <c r="R13" s="95">
        <f t="shared" si="12"/>
        <v>0.18869897025769689</v>
      </c>
    </row>
    <row r="14" spans="1:24" x14ac:dyDescent="0.35">
      <c r="A14" s="92">
        <v>2007</v>
      </c>
      <c r="B14" s="93" t="s">
        <v>7</v>
      </c>
      <c r="C14" s="94">
        <f t="shared" si="0"/>
        <v>14992</v>
      </c>
      <c r="D14" s="97">
        <v>3361</v>
      </c>
      <c r="E14" s="97">
        <v>3791</v>
      </c>
      <c r="F14" s="97">
        <v>7840</v>
      </c>
      <c r="G14" s="95">
        <f t="shared" si="5"/>
        <v>0.47110195270336575</v>
      </c>
      <c r="H14" s="95">
        <f t="shared" si="6"/>
        <v>-5.8543417366946793E-2</v>
      </c>
      <c r="I14" s="95">
        <f t="shared" si="7"/>
        <v>1.0681942171303875</v>
      </c>
      <c r="J14" s="95">
        <f t="shared" si="8"/>
        <v>0.63742690058479523</v>
      </c>
      <c r="K14" s="95">
        <f t="shared" ref="K14:K58" si="13">SUM(C11:C14)/SUM(C7:C10)-1</f>
        <v>0.27779568159845303</v>
      </c>
      <c r="L14" s="95">
        <f t="shared" ref="L14:L60" si="14">SUM(D11:D14)/SUM(D7:D10)-1</f>
        <v>-2.8604018601386283E-2</v>
      </c>
      <c r="M14" s="95">
        <f t="shared" ref="M14:M60" si="15">SUM(E11:E14)/SUM(E7:E10)-1</f>
        <v>0.76047313947757522</v>
      </c>
      <c r="N14" s="95">
        <f t="shared" ref="N14:N60" si="16">SUM(F11:F14)/SUM(F7:F10)-1</f>
        <v>0.30584244633454838</v>
      </c>
      <c r="O14" s="95">
        <f t="shared" ref="O14:P14" si="17">IF($B14="I",C14/C10-1,IF($B14="II",SUM(C13:C14)/SUM(C9:C10)-1,IF($B14="III",SUM(C12:C14)/SUM(C8:C10)-1,IF($B14="IV",SUM(C11:C14)/SUM(C7:C10)-1,"NA"))))</f>
        <v>0.47110195270336575</v>
      </c>
      <c r="P14" s="95">
        <f t="shared" si="17"/>
        <v>-5.8543417366946793E-2</v>
      </c>
      <c r="Q14" s="95">
        <f t="shared" ref="Q14:Q60" si="18">IF($B14="I",E14/E10-1,IF($B14="II",SUM(E13:E14)/SUM(E9:E10)-1,IF($B14="III",SUM(E12:E14)/SUM(E8:E10)-1,IF($B14="IV",SUM(E11:E14)/SUM(E7:E10)-1,"NA"))))</f>
        <v>1.0681942171303875</v>
      </c>
      <c r="R14" s="95">
        <f t="shared" ref="R14:R59" si="19">IF($B14="I",F14/F10-1,IF($B14="II",SUM(F13:F14)/SUM(F9:F10)-1,IF($B14="III",SUM(F12:F14)/SUM(F8:F10)-1,IF($B14="IV",SUM(F11:F14)/SUM(F7:F10)-1,"NA"))))</f>
        <v>0.63742690058479523</v>
      </c>
    </row>
    <row r="15" spans="1:24" x14ac:dyDescent="0.35">
      <c r="A15" s="92">
        <v>2007</v>
      </c>
      <c r="B15" s="93" t="s">
        <v>8</v>
      </c>
      <c r="C15" s="94">
        <f t="shared" si="0"/>
        <v>9512</v>
      </c>
      <c r="D15" s="97">
        <v>1179</v>
      </c>
      <c r="E15" s="97">
        <v>3086</v>
      </c>
      <c r="F15" s="97">
        <v>5247</v>
      </c>
      <c r="G15" s="95">
        <f t="shared" si="5"/>
        <v>-0.12145562020873746</v>
      </c>
      <c r="H15" s="95">
        <f t="shared" si="6"/>
        <v>-0.65666860803727434</v>
      </c>
      <c r="I15" s="95">
        <f t="shared" si="7"/>
        <v>0.2678718159408382</v>
      </c>
      <c r="J15" s="95">
        <f t="shared" si="8"/>
        <v>5.8076225045372132E-2</v>
      </c>
      <c r="K15" s="95">
        <f t="shared" si="13"/>
        <v>0.13453002771034117</v>
      </c>
      <c r="L15" s="95">
        <f t="shared" si="14"/>
        <v>-0.31907005483895878</v>
      </c>
      <c r="M15" s="95">
        <f t="shared" si="15"/>
        <v>0.55067521484108584</v>
      </c>
      <c r="N15" s="95">
        <f t="shared" si="16"/>
        <v>0.27218184478805907</v>
      </c>
      <c r="O15" s="95">
        <f t="shared" ref="O15:P15" si="20">IF($B15="I",C15/C11-1,IF($B15="II",SUM(C14:C15)/SUM(C10:C11)-1,IF($B15="III",SUM(C13:C15)/SUM(C9:C11)-1,IF($B15="IV",SUM(C12:C15)/SUM(C8:C11)-1,"NA"))))</f>
        <v>0.16585783614045102</v>
      </c>
      <c r="P15" s="95">
        <f t="shared" si="20"/>
        <v>-0.35179897201599086</v>
      </c>
      <c r="Q15" s="95">
        <f t="shared" si="18"/>
        <v>0.61167096320599956</v>
      </c>
      <c r="R15" s="95">
        <f t="shared" si="19"/>
        <v>0.34266953934543953</v>
      </c>
    </row>
    <row r="16" spans="1:24" x14ac:dyDescent="0.35">
      <c r="A16" s="92">
        <v>2007</v>
      </c>
      <c r="B16" s="93" t="s">
        <v>9</v>
      </c>
      <c r="C16" s="94">
        <f t="shared" si="0"/>
        <v>10061</v>
      </c>
      <c r="D16" s="97">
        <v>1648</v>
      </c>
      <c r="E16" s="97">
        <v>2110</v>
      </c>
      <c r="F16" s="97">
        <v>6303</v>
      </c>
      <c r="G16" s="95">
        <f t="shared" si="5"/>
        <v>-0.11442654695889443</v>
      </c>
      <c r="H16" s="95">
        <f t="shared" si="6"/>
        <v>-0.41684359518754421</v>
      </c>
      <c r="I16" s="95">
        <f t="shared" si="7"/>
        <v>-0.1980235651843405</v>
      </c>
      <c r="J16" s="95">
        <f t="shared" si="8"/>
        <v>6.7581300813008172E-2</v>
      </c>
      <c r="K16" s="95">
        <f t="shared" si="13"/>
        <v>9.1171617161716068E-2</v>
      </c>
      <c r="L16" s="95">
        <f t="shared" si="14"/>
        <v>-0.34387080147753635</v>
      </c>
      <c r="M16" s="95">
        <f t="shared" si="15"/>
        <v>0.36149115099786622</v>
      </c>
      <c r="N16" s="95">
        <f t="shared" si="16"/>
        <v>0.22592592592592586</v>
      </c>
      <c r="O16" s="95">
        <f t="shared" ref="O16:P16" si="21">IF($B16="I",C16/C12-1,IF($B16="II",SUM(C15:C16)/SUM(C11:C12)-1,IF($B16="III",SUM(C14:C16)/SUM(C10:C12)-1,IF($B16="IV",SUM(C13:C16)/SUM(C9:C12)-1,"NA"))))</f>
        <v>6.751289415979489E-2</v>
      </c>
      <c r="P16" s="95">
        <f t="shared" si="21"/>
        <v>-0.37049847405900305</v>
      </c>
      <c r="Q16" s="95">
        <f t="shared" si="18"/>
        <v>0.30284140330530596</v>
      </c>
      <c r="R16" s="95">
        <f t="shared" si="19"/>
        <v>0.23889847294102617</v>
      </c>
    </row>
    <row r="17" spans="1:18" x14ac:dyDescent="0.35">
      <c r="A17" s="92">
        <v>2007</v>
      </c>
      <c r="B17" s="93" t="s">
        <v>10</v>
      </c>
      <c r="C17" s="94">
        <f t="shared" si="0"/>
        <v>11327</v>
      </c>
      <c r="D17" s="97">
        <v>1904</v>
      </c>
      <c r="E17" s="97">
        <v>2226</v>
      </c>
      <c r="F17" s="97">
        <v>7197</v>
      </c>
      <c r="G17" s="95">
        <f t="shared" si="5"/>
        <v>8.9134615384615312E-2</v>
      </c>
      <c r="H17" s="95">
        <f t="shared" si="6"/>
        <v>0.31310344827586212</v>
      </c>
      <c r="I17" s="95">
        <f t="shared" si="7"/>
        <v>0.1967741935483871</v>
      </c>
      <c r="J17" s="95">
        <f t="shared" si="8"/>
        <v>1.5091678420310339E-2</v>
      </c>
      <c r="K17" s="95">
        <f t="shared" si="13"/>
        <v>7.2769349447158627E-2</v>
      </c>
      <c r="L17" s="95">
        <f t="shared" si="14"/>
        <v>-0.28262411347517735</v>
      </c>
      <c r="M17" s="95">
        <f t="shared" si="15"/>
        <v>0.28031514044302352</v>
      </c>
      <c r="N17" s="95">
        <f t="shared" si="16"/>
        <v>0.16912185040235705</v>
      </c>
      <c r="O17" s="95">
        <f t="shared" ref="O17:P17" si="22">IF($B17="I",C17/C13-1,IF($B17="II",SUM(C16:C17)/SUM(C12:C13)-1,IF($B17="III",SUM(C15:C17)/SUM(C11:C13)-1,IF($B17="IV",SUM(C14:C17)/SUM(C10:C13)-1,"NA"))))</f>
        <v>7.2769349447158627E-2</v>
      </c>
      <c r="P17" s="95">
        <f t="shared" si="22"/>
        <v>-0.28262411347517735</v>
      </c>
      <c r="Q17" s="95">
        <f t="shared" si="18"/>
        <v>0.28031514044302352</v>
      </c>
      <c r="R17" s="95">
        <f t="shared" si="19"/>
        <v>0.16912185040235705</v>
      </c>
    </row>
    <row r="18" spans="1:18" x14ac:dyDescent="0.35">
      <c r="A18" s="92">
        <v>2008</v>
      </c>
      <c r="B18" s="93" t="s">
        <v>7</v>
      </c>
      <c r="C18" s="94">
        <f t="shared" si="0"/>
        <v>13694</v>
      </c>
      <c r="D18" s="97">
        <v>2420</v>
      </c>
      <c r="E18" s="97">
        <v>3859</v>
      </c>
      <c r="F18" s="97">
        <v>7415</v>
      </c>
      <c r="G18" s="95">
        <f t="shared" si="5"/>
        <v>-8.6579509071504801E-2</v>
      </c>
      <c r="H18" s="95">
        <f t="shared" si="6"/>
        <v>-0.27997619756024994</v>
      </c>
      <c r="I18" s="95">
        <f t="shared" si="7"/>
        <v>1.7937219730941756E-2</v>
      </c>
      <c r="J18" s="95">
        <f t="shared" si="8"/>
        <v>-5.4209183673469385E-2</v>
      </c>
      <c r="K18" s="95">
        <f t="shared" si="13"/>
        <v>-6.2757461118116864E-2</v>
      </c>
      <c r="L18" s="95">
        <f t="shared" si="14"/>
        <v>-0.35407822238280195</v>
      </c>
      <c r="M18" s="95">
        <f t="shared" si="15"/>
        <v>5.2724897349757383E-2</v>
      </c>
      <c r="N18" s="95">
        <f t="shared" si="16"/>
        <v>1.430620711045627E-2</v>
      </c>
      <c r="O18" s="95">
        <f t="shared" ref="O18:P18" si="23">IF($B18="I",C18/C14-1,IF($B18="II",SUM(C17:C18)/SUM(C13:C14)-1,IF($B18="III",SUM(C16:C18)/SUM(C12:C14)-1,IF($B18="IV",SUM(C15:C18)/SUM(C11:C14)-1,"NA"))))</f>
        <v>-8.6579509071504801E-2</v>
      </c>
      <c r="P18" s="95">
        <f t="shared" si="23"/>
        <v>-0.27997619756024994</v>
      </c>
      <c r="Q18" s="95">
        <f t="shared" si="18"/>
        <v>1.7937219730941756E-2</v>
      </c>
      <c r="R18" s="95">
        <f t="shared" si="19"/>
        <v>-5.4209183673469385E-2</v>
      </c>
    </row>
    <row r="19" spans="1:18" x14ac:dyDescent="0.35">
      <c r="A19" s="92">
        <v>2008</v>
      </c>
      <c r="B19" s="93" t="s">
        <v>8</v>
      </c>
      <c r="C19" s="94">
        <f t="shared" si="0"/>
        <v>8852</v>
      </c>
      <c r="D19" s="97">
        <v>1954</v>
      </c>
      <c r="E19" s="97">
        <v>1468</v>
      </c>
      <c r="F19" s="97">
        <v>5430</v>
      </c>
      <c r="G19" s="95">
        <f t="shared" si="5"/>
        <v>-6.9386038687973106E-2</v>
      </c>
      <c r="H19" s="95">
        <f t="shared" si="6"/>
        <v>0.65733672603901616</v>
      </c>
      <c r="I19" s="95">
        <f t="shared" si="7"/>
        <v>-0.52430330524951385</v>
      </c>
      <c r="J19" s="95">
        <f t="shared" si="8"/>
        <v>3.4877072612921722E-2</v>
      </c>
      <c r="K19" s="95">
        <f t="shared" si="13"/>
        <v>-5.0383659353723131E-2</v>
      </c>
      <c r="L19" s="95">
        <f t="shared" si="14"/>
        <v>-0.10095281306715065</v>
      </c>
      <c r="M19" s="95">
        <f t="shared" si="15"/>
        <v>-0.14998240675580576</v>
      </c>
      <c r="N19" s="95">
        <f t="shared" si="16"/>
        <v>1.0122311261071326E-2</v>
      </c>
      <c r="O19" s="95">
        <f t="shared" ref="O19:P19" si="24">IF($B19="I",C19/C15-1,IF($B19="II",SUM(C18:C19)/SUM(C14:C15)-1,IF($B19="III",SUM(C17:C19)/SUM(C13:C15)-1,IF($B19="IV",SUM(C16:C19)/SUM(C12:C15)-1,"NA"))))</f>
        <v>-7.9905321580150179E-2</v>
      </c>
      <c r="P19" s="95">
        <f t="shared" si="24"/>
        <v>-3.6563876651982352E-2</v>
      </c>
      <c r="Q19" s="95">
        <f t="shared" si="18"/>
        <v>-0.22538897775192668</v>
      </c>
      <c r="R19" s="95">
        <f t="shared" si="19"/>
        <v>-1.8491632918163026E-2</v>
      </c>
    </row>
    <row r="20" spans="1:18" x14ac:dyDescent="0.35">
      <c r="A20" s="92">
        <v>2008</v>
      </c>
      <c r="B20" s="93" t="s">
        <v>9</v>
      </c>
      <c r="C20" s="94">
        <f t="shared" si="0"/>
        <v>6776</v>
      </c>
      <c r="D20" s="97">
        <v>700</v>
      </c>
      <c r="E20" s="97">
        <v>802</v>
      </c>
      <c r="F20" s="97">
        <v>5274</v>
      </c>
      <c r="G20" s="95">
        <f t="shared" si="5"/>
        <v>-0.32650829937381975</v>
      </c>
      <c r="H20" s="95">
        <f t="shared" si="6"/>
        <v>-0.57524271844660202</v>
      </c>
      <c r="I20" s="95">
        <f t="shared" si="7"/>
        <v>-0.61990521327014214</v>
      </c>
      <c r="J20" s="95">
        <f t="shared" si="8"/>
        <v>-0.16325559257496425</v>
      </c>
      <c r="K20" s="95">
        <f t="shared" si="13"/>
        <v>-9.598576670743908E-2</v>
      </c>
      <c r="L20" s="95">
        <f t="shared" si="14"/>
        <v>-8.6410054988216856E-2</v>
      </c>
      <c r="M20" s="95">
        <f t="shared" si="15"/>
        <v>-0.22974094219599894</v>
      </c>
      <c r="N20" s="95">
        <f t="shared" si="16"/>
        <v>-4.3957703927492431E-2</v>
      </c>
      <c r="O20" s="95">
        <f t="shared" ref="O20:P20" si="25">IF($B20="I",C20/C16-1,IF($B20="II",SUM(C19:C20)/SUM(C15:C16)-1,IF($B20="III",SUM(C18:C20)/SUM(C14:C16)-1,IF($B20="IV",SUM(C17:C20)/SUM(C13:C16)-1,"NA"))))</f>
        <v>-0.15168523072472151</v>
      </c>
      <c r="P20" s="95">
        <f t="shared" si="25"/>
        <v>-0.18002585649644476</v>
      </c>
      <c r="Q20" s="95">
        <f t="shared" si="18"/>
        <v>-0.31801491042617114</v>
      </c>
      <c r="R20" s="95">
        <f t="shared" si="19"/>
        <v>-6.5549252191851481E-2</v>
      </c>
    </row>
    <row r="21" spans="1:18" x14ac:dyDescent="0.35">
      <c r="A21" s="92">
        <v>2008</v>
      </c>
      <c r="B21" s="93" t="s">
        <v>10</v>
      </c>
      <c r="C21" s="94">
        <f t="shared" si="0"/>
        <v>7156</v>
      </c>
      <c r="D21" s="97">
        <v>1207</v>
      </c>
      <c r="E21" s="97">
        <v>1374</v>
      </c>
      <c r="F21" s="97">
        <v>4575</v>
      </c>
      <c r="G21" s="95">
        <f t="shared" si="5"/>
        <v>-0.36823519025337692</v>
      </c>
      <c r="H21" s="95">
        <f t="shared" si="6"/>
        <v>-0.3660714285714286</v>
      </c>
      <c r="I21" s="95">
        <f t="shared" si="7"/>
        <v>-0.38274932614555257</v>
      </c>
      <c r="J21" s="95">
        <f t="shared" si="8"/>
        <v>-0.3643184660275115</v>
      </c>
      <c r="K21" s="95">
        <f t="shared" si="13"/>
        <v>-0.20513379238211449</v>
      </c>
      <c r="L21" s="95">
        <f t="shared" si="14"/>
        <v>-0.22380128521997034</v>
      </c>
      <c r="M21" s="95">
        <f t="shared" si="15"/>
        <v>-0.33086595915455275</v>
      </c>
      <c r="N21" s="95">
        <f t="shared" si="16"/>
        <v>-0.1464249445217588</v>
      </c>
      <c r="O21" s="95">
        <f t="shared" ref="O21:P21" si="26">IF($B21="I",C21/C17-1,IF($B21="II",SUM(C20:C21)/SUM(C16:C17)-1,IF($B21="III",SUM(C19:C21)/SUM(C15:C17)-1,IF($B21="IV",SUM(C18:C21)/SUM(C14:C17)-1,"NA"))))</f>
        <v>-0.20513379238211449</v>
      </c>
      <c r="P21" s="95">
        <f t="shared" si="26"/>
        <v>-0.22380128521997034</v>
      </c>
      <c r="Q21" s="95">
        <f t="shared" si="18"/>
        <v>-0.33086595915455275</v>
      </c>
      <c r="R21" s="95">
        <f t="shared" si="19"/>
        <v>-0.1464249445217588</v>
      </c>
    </row>
    <row r="22" spans="1:18" x14ac:dyDescent="0.35">
      <c r="A22" s="92">
        <v>2009</v>
      </c>
      <c r="B22" s="93" t="s">
        <v>7</v>
      </c>
      <c r="C22" s="94">
        <f t="shared" si="0"/>
        <v>6306</v>
      </c>
      <c r="D22" s="97">
        <v>721</v>
      </c>
      <c r="E22" s="97">
        <v>1654</v>
      </c>
      <c r="F22" s="97">
        <v>3931</v>
      </c>
      <c r="G22" s="95">
        <f t="shared" si="5"/>
        <v>-0.53950635314736384</v>
      </c>
      <c r="H22" s="95">
        <f t="shared" si="6"/>
        <v>-0.70206611570247934</v>
      </c>
      <c r="I22" s="95">
        <f t="shared" si="7"/>
        <v>-0.5713915522155999</v>
      </c>
      <c r="J22" s="95">
        <f t="shared" si="8"/>
        <v>-0.4698583951449764</v>
      </c>
      <c r="K22" s="95">
        <f t="shared" si="13"/>
        <v>-0.34767009014665651</v>
      </c>
      <c r="L22" s="95">
        <f t="shared" si="14"/>
        <v>-0.35925045448189064</v>
      </c>
      <c r="M22" s="95">
        <f t="shared" si="15"/>
        <v>-0.53036078361847361</v>
      </c>
      <c r="N22" s="95">
        <f t="shared" si="16"/>
        <v>-0.26572891980735414</v>
      </c>
      <c r="O22" s="95">
        <f t="shared" ref="O22:P22" si="27">IF($B22="I",C22/C18-1,IF($B22="II",SUM(C21:C22)/SUM(C17:C18)-1,IF($B22="III",SUM(C20:C22)/SUM(C16:C18)-1,IF($B22="IV",SUM(C19:C22)/SUM(C15:C18)-1,"NA"))))</f>
        <v>-0.53950635314736384</v>
      </c>
      <c r="P22" s="95">
        <f t="shared" si="27"/>
        <v>-0.70206611570247934</v>
      </c>
      <c r="Q22" s="95">
        <f t="shared" si="18"/>
        <v>-0.5713915522155999</v>
      </c>
      <c r="R22" s="95">
        <f t="shared" si="19"/>
        <v>-0.4698583951449764</v>
      </c>
    </row>
    <row r="23" spans="1:18" x14ac:dyDescent="0.35">
      <c r="A23" s="92">
        <v>2009</v>
      </c>
      <c r="B23" s="93" t="s">
        <v>8</v>
      </c>
      <c r="C23" s="94">
        <f t="shared" si="0"/>
        <v>7869</v>
      </c>
      <c r="D23" s="97">
        <v>2695</v>
      </c>
      <c r="E23" s="97">
        <v>2160</v>
      </c>
      <c r="F23" s="97">
        <v>3014</v>
      </c>
      <c r="G23" s="95">
        <f t="shared" si="5"/>
        <v>-0.11104835065521912</v>
      </c>
      <c r="H23" s="95">
        <f t="shared" si="6"/>
        <v>0.37922210849539417</v>
      </c>
      <c r="I23" s="95">
        <f t="shared" si="7"/>
        <v>0.47138964577656672</v>
      </c>
      <c r="J23" s="95">
        <f t="shared" si="8"/>
        <v>-0.44493554327808471</v>
      </c>
      <c r="K23" s="95">
        <f t="shared" si="13"/>
        <v>-0.36024491282378113</v>
      </c>
      <c r="L23" s="95">
        <f t="shared" si="14"/>
        <v>-0.32841281857178906</v>
      </c>
      <c r="M23" s="95">
        <f t="shared" si="15"/>
        <v>-0.38010969678153783</v>
      </c>
      <c r="N23" s="95">
        <f t="shared" si="16"/>
        <v>-0.3625355855000949</v>
      </c>
      <c r="O23" s="95">
        <f t="shared" ref="O23:P23" si="28">IF($B23="I",C23/C19-1,IF($B23="II",SUM(C22:C23)/SUM(C18:C19)-1,IF($B23="III",SUM(C21:C23)/SUM(C17:C19)-1,IF($B23="IV",SUM(C20:C23)/SUM(C16:C19)-1,"NA"))))</f>
        <v>-0.37128537212809365</v>
      </c>
      <c r="P23" s="95">
        <f t="shared" si="28"/>
        <v>-0.21902149062642895</v>
      </c>
      <c r="Q23" s="95">
        <f t="shared" si="18"/>
        <v>-0.28402477942556781</v>
      </c>
      <c r="R23" s="95">
        <f t="shared" si="19"/>
        <v>-0.45932269365511869</v>
      </c>
    </row>
    <row r="24" spans="1:18" x14ac:dyDescent="0.35">
      <c r="A24" s="92">
        <v>2009</v>
      </c>
      <c r="B24" s="93" t="s">
        <v>9</v>
      </c>
      <c r="C24" s="94">
        <f t="shared" si="0"/>
        <v>6384</v>
      </c>
      <c r="D24" s="97">
        <v>340</v>
      </c>
      <c r="E24" s="97">
        <v>2568</v>
      </c>
      <c r="F24" s="97">
        <v>3476</v>
      </c>
      <c r="G24" s="95">
        <f t="shared" si="5"/>
        <v>-5.7851239669421517E-2</v>
      </c>
      <c r="H24" s="95">
        <f t="shared" si="6"/>
        <v>-0.51428571428571423</v>
      </c>
      <c r="I24" s="95">
        <f t="shared" si="7"/>
        <v>2.2019950124688279</v>
      </c>
      <c r="J24" s="95">
        <f t="shared" si="8"/>
        <v>-0.34091770951839206</v>
      </c>
      <c r="K24" s="95">
        <f t="shared" si="13"/>
        <v>-0.31818740928436129</v>
      </c>
      <c r="L24" s="95">
        <f t="shared" si="14"/>
        <v>-0.28876468902264263</v>
      </c>
      <c r="M24" s="95">
        <f t="shared" si="15"/>
        <v>-7.1693596648713331E-2</v>
      </c>
      <c r="N24" s="95">
        <f t="shared" si="16"/>
        <v>-0.40764733765207772</v>
      </c>
      <c r="O24" s="95">
        <f t="shared" ref="O24:P24" si="29">IF($B24="I",C24/C20-1,IF($B24="II",SUM(C23:C24)/SUM(C19:C20)-1,IF($B24="III",SUM(C22:C24)/SUM(C18:C20)-1,IF($B24="IV",SUM(C21:C24)/SUM(C17:C20)-1,"NA"))))</f>
        <v>-0.29885410272150603</v>
      </c>
      <c r="P24" s="95">
        <f t="shared" si="29"/>
        <v>-0.25975561687031923</v>
      </c>
      <c r="Q24" s="95">
        <f t="shared" si="18"/>
        <v>4.1279164627182174E-2</v>
      </c>
      <c r="R24" s="95">
        <f t="shared" si="19"/>
        <v>-0.42485788398918267</v>
      </c>
    </row>
    <row r="25" spans="1:18" x14ac:dyDescent="0.35">
      <c r="A25" s="92">
        <v>2009</v>
      </c>
      <c r="B25" s="93" t="s">
        <v>10</v>
      </c>
      <c r="C25" s="94">
        <f t="shared" si="0"/>
        <v>9928</v>
      </c>
      <c r="D25" s="97">
        <v>1438</v>
      </c>
      <c r="E25" s="97">
        <v>2858</v>
      </c>
      <c r="F25" s="97">
        <v>5632</v>
      </c>
      <c r="G25" s="95">
        <f t="shared" si="5"/>
        <v>0.38736724427054225</v>
      </c>
      <c r="H25" s="95">
        <f t="shared" si="6"/>
        <v>0.19138359569179775</v>
      </c>
      <c r="I25" s="95">
        <f t="shared" si="7"/>
        <v>1.0800582241630274</v>
      </c>
      <c r="J25" s="95">
        <f t="shared" si="8"/>
        <v>0.23103825136612022</v>
      </c>
      <c r="K25" s="95">
        <f t="shared" si="13"/>
        <v>-0.16423597784966282</v>
      </c>
      <c r="L25" s="95">
        <f t="shared" si="14"/>
        <v>-0.17306161439261269</v>
      </c>
      <c r="M25" s="95">
        <f t="shared" si="15"/>
        <v>0.23150739704118362</v>
      </c>
      <c r="N25" s="95">
        <f t="shared" si="16"/>
        <v>-0.29263241385388206</v>
      </c>
      <c r="O25" s="95">
        <f t="shared" ref="O25:P25" si="30">IF($B25="I",C25/C21-1,IF($B25="II",SUM(C24:C25)/SUM(C20:C21)-1,IF($B25="III",SUM(C23:C25)/SUM(C19:C21)-1,IF($B25="IV",SUM(C22:C25)/SUM(C18:C21)-1,"NA"))))</f>
        <v>-0.16423597784966282</v>
      </c>
      <c r="P25" s="95">
        <f t="shared" si="30"/>
        <v>-0.17306161439261269</v>
      </c>
      <c r="Q25" s="95">
        <f t="shared" si="18"/>
        <v>0.23150739704118362</v>
      </c>
      <c r="R25" s="95">
        <f t="shared" si="19"/>
        <v>-0.29263241385388206</v>
      </c>
    </row>
    <row r="26" spans="1:18" x14ac:dyDescent="0.35">
      <c r="A26" s="92">
        <v>2010</v>
      </c>
      <c r="B26" s="93" t="s">
        <v>7</v>
      </c>
      <c r="C26" s="94">
        <f t="shared" si="0"/>
        <v>9910</v>
      </c>
      <c r="D26" s="97">
        <v>2258</v>
      </c>
      <c r="E26" s="97">
        <v>2811</v>
      </c>
      <c r="F26" s="97">
        <v>4841</v>
      </c>
      <c r="G26" s="95">
        <f t="shared" si="5"/>
        <v>0.57151918807484936</v>
      </c>
      <c r="H26" s="95">
        <f t="shared" si="6"/>
        <v>2.131761442441054</v>
      </c>
      <c r="I26" s="95">
        <f t="shared" si="7"/>
        <v>0.69951632406287789</v>
      </c>
      <c r="J26" s="95">
        <f t="shared" si="8"/>
        <v>0.2314932587127958</v>
      </c>
      <c r="K26" s="95">
        <f t="shared" si="13"/>
        <v>0.17191474733585421</v>
      </c>
      <c r="L26" s="95">
        <f t="shared" si="14"/>
        <v>0.46900916630292455</v>
      </c>
      <c r="M26" s="95">
        <f t="shared" si="15"/>
        <v>0.96243865609664025</v>
      </c>
      <c r="N26" s="95">
        <f t="shared" si="16"/>
        <v>-0.11697032795419049</v>
      </c>
      <c r="O26" s="95">
        <f t="shared" ref="O26:P26" si="31">IF($B26="I",C26/C22-1,IF($B26="II",SUM(C25:C26)/SUM(C21:C22)-1,IF($B26="III",SUM(C24:C26)/SUM(C20:C22)-1,IF($B26="IV",SUM(C23:C26)/SUM(C19:C22)-1,"NA"))))</f>
        <v>0.57151918807484936</v>
      </c>
      <c r="P26" s="95">
        <f t="shared" si="31"/>
        <v>2.131761442441054</v>
      </c>
      <c r="Q26" s="95">
        <f t="shared" si="18"/>
        <v>0.69951632406287789</v>
      </c>
      <c r="R26" s="95">
        <f t="shared" si="19"/>
        <v>0.2314932587127958</v>
      </c>
    </row>
    <row r="27" spans="1:18" x14ac:dyDescent="0.35">
      <c r="A27" s="92">
        <v>2010</v>
      </c>
      <c r="B27" s="93" t="s">
        <v>8</v>
      </c>
      <c r="C27" s="94">
        <f t="shared" si="0"/>
        <v>11823</v>
      </c>
      <c r="D27" s="97">
        <v>2043</v>
      </c>
      <c r="E27" s="97">
        <v>3068</v>
      </c>
      <c r="F27" s="97">
        <v>6712</v>
      </c>
      <c r="G27" s="95">
        <f t="shared" si="5"/>
        <v>0.50247807853602744</v>
      </c>
      <c r="H27" s="95">
        <f t="shared" si="6"/>
        <v>-0.24192949907235617</v>
      </c>
      <c r="I27" s="95">
        <f t="shared" si="7"/>
        <v>0.42037037037037028</v>
      </c>
      <c r="J27" s="95">
        <f t="shared" si="8"/>
        <v>1.2269409422694095</v>
      </c>
      <c r="K27" s="95">
        <f t="shared" si="13"/>
        <v>0.35357740064752563</v>
      </c>
      <c r="L27" s="95">
        <f t="shared" si="14"/>
        <v>0.14202517377418755</v>
      </c>
      <c r="M27" s="95">
        <f t="shared" si="15"/>
        <v>0.88731218697829717</v>
      </c>
      <c r="N27" s="95">
        <f t="shared" si="16"/>
        <v>0.23026080743122534</v>
      </c>
      <c r="O27" s="95">
        <f t="shared" ref="O27:P27" si="32">IF($B27="I",C27/C23-1,IF($B27="II",SUM(C26:C27)/SUM(C22:C23)-1,IF($B27="III",SUM(C25:C27)/SUM(C21:C23)-1,IF($B27="IV",SUM(C24:C27)/SUM(C20:C23)-1,"NA"))))</f>
        <v>0.53319223985890662</v>
      </c>
      <c r="P27" s="95">
        <f t="shared" si="32"/>
        <v>0.25907494145199061</v>
      </c>
      <c r="Q27" s="95">
        <f t="shared" si="18"/>
        <v>0.54142632406921876</v>
      </c>
      <c r="R27" s="95">
        <f t="shared" si="19"/>
        <v>0.663498920086393</v>
      </c>
    </row>
    <row r="28" spans="1:18" x14ac:dyDescent="0.35">
      <c r="A28" s="92">
        <v>2010</v>
      </c>
      <c r="B28" s="93" t="s">
        <v>9</v>
      </c>
      <c r="C28" s="94">
        <f t="shared" si="0"/>
        <v>10184</v>
      </c>
      <c r="D28" s="97">
        <v>695</v>
      </c>
      <c r="E28" s="97">
        <v>2531</v>
      </c>
      <c r="F28" s="97">
        <v>6958</v>
      </c>
      <c r="G28" s="95">
        <f t="shared" si="5"/>
        <v>0.59523809523809534</v>
      </c>
      <c r="H28" s="95">
        <f t="shared" si="6"/>
        <v>1.0441176470588234</v>
      </c>
      <c r="I28" s="95">
        <f t="shared" si="7"/>
        <v>-1.4408099688473563E-2</v>
      </c>
      <c r="J28" s="95">
        <f t="shared" si="8"/>
        <v>1.0017261219792863</v>
      </c>
      <c r="K28" s="95">
        <f t="shared" si="13"/>
        <v>0.50983222081905111</v>
      </c>
      <c r="L28" s="95">
        <f t="shared" si="14"/>
        <v>0.2963933104976828</v>
      </c>
      <c r="M28" s="95">
        <f t="shared" si="15"/>
        <v>0.45281072717895832</v>
      </c>
      <c r="N28" s="95">
        <f t="shared" si="16"/>
        <v>0.60996265670845551</v>
      </c>
      <c r="O28" s="95">
        <f t="shared" ref="O28:P28" si="33">IF($B28="I",C28/C24-1,IF($B28="II",SUM(C27:C28)/SUM(C23:C24)-1,IF($B28="III",SUM(C26:C28)/SUM(C22:C24)-1,IF($B28="IV",SUM(C25:C28)/SUM(C21:C24)-1,"NA"))))</f>
        <v>0.55245877717787839</v>
      </c>
      <c r="P28" s="95">
        <f t="shared" si="33"/>
        <v>0.33013844515441959</v>
      </c>
      <c r="Q28" s="95">
        <f t="shared" si="18"/>
        <v>0.3177687245377625</v>
      </c>
      <c r="R28" s="95">
        <f t="shared" si="19"/>
        <v>0.77631705210632385</v>
      </c>
    </row>
    <row r="29" spans="1:18" x14ac:dyDescent="0.35">
      <c r="A29" s="92">
        <v>2010</v>
      </c>
      <c r="B29" s="93" t="s">
        <v>10</v>
      </c>
      <c r="C29" s="94">
        <f t="shared" si="0"/>
        <v>9728</v>
      </c>
      <c r="D29" s="97">
        <v>471</v>
      </c>
      <c r="E29" s="97">
        <v>3772</v>
      </c>
      <c r="F29" s="97">
        <v>5485</v>
      </c>
      <c r="G29" s="95">
        <f t="shared" si="5"/>
        <v>-2.0145044319097472E-2</v>
      </c>
      <c r="H29" s="95">
        <f t="shared" si="6"/>
        <v>-0.67246175243393602</v>
      </c>
      <c r="I29" s="95">
        <f t="shared" si="7"/>
        <v>0.3198040587823654</v>
      </c>
      <c r="J29" s="95">
        <f t="shared" si="8"/>
        <v>-2.6100852272727293E-2</v>
      </c>
      <c r="K29" s="95">
        <f t="shared" si="13"/>
        <v>0.36599206219044178</v>
      </c>
      <c r="L29" s="95">
        <f t="shared" si="14"/>
        <v>5.2560646900269514E-2</v>
      </c>
      <c r="M29" s="95">
        <f t="shared" si="15"/>
        <v>0.31839826839826846</v>
      </c>
      <c r="N29" s="95">
        <f t="shared" si="16"/>
        <v>0.49479848003488436</v>
      </c>
      <c r="O29" s="95">
        <f t="shared" ref="O29:P29" si="34">IF($B29="I",C29/C25-1,IF($B29="II",SUM(C28:C29)/SUM(C24:C25)-1,IF($B29="III",SUM(C27:C29)/SUM(C23:C25)-1,IF($B29="IV",SUM(C26:C29)/SUM(C22:C25)-1,"NA"))))</f>
        <v>0.36599206219044178</v>
      </c>
      <c r="P29" s="95">
        <f t="shared" si="34"/>
        <v>5.2560646900269514E-2</v>
      </c>
      <c r="Q29" s="95">
        <f t="shared" si="18"/>
        <v>0.31839826839826846</v>
      </c>
      <c r="R29" s="95">
        <f t="shared" si="19"/>
        <v>0.49479848003488436</v>
      </c>
    </row>
    <row r="30" spans="1:18" x14ac:dyDescent="0.35">
      <c r="A30" s="92">
        <v>2011</v>
      </c>
      <c r="B30" s="93" t="s">
        <v>7</v>
      </c>
      <c r="C30" s="94">
        <f t="shared" si="0"/>
        <v>6763</v>
      </c>
      <c r="D30" s="97">
        <v>352</v>
      </c>
      <c r="E30" s="97">
        <v>1907</v>
      </c>
      <c r="F30" s="97">
        <v>4504</v>
      </c>
      <c r="G30" s="95">
        <f t="shared" si="5"/>
        <v>-0.31755802219979823</v>
      </c>
      <c r="H30" s="95">
        <f t="shared" si="6"/>
        <v>-0.8441098317094774</v>
      </c>
      <c r="I30" s="95">
        <f t="shared" si="7"/>
        <v>-0.32159373888295983</v>
      </c>
      <c r="J30" s="95">
        <f t="shared" si="8"/>
        <v>-6.9613716174344198E-2</v>
      </c>
      <c r="K30" s="95">
        <f t="shared" si="13"/>
        <v>0.12927165527558593</v>
      </c>
      <c r="L30" s="95">
        <f t="shared" si="14"/>
        <v>-0.47095528153320454</v>
      </c>
      <c r="M30" s="95">
        <f t="shared" si="15"/>
        <v>8.4735981533134552E-2</v>
      </c>
      <c r="N30" s="95">
        <f t="shared" si="16"/>
        <v>0.39474149619760657</v>
      </c>
      <c r="O30" s="95">
        <f t="shared" ref="O30:P30" si="35">IF($B30="I",C30/C26-1,IF($B30="II",SUM(C29:C30)/SUM(C25:C26)-1,IF($B30="III",SUM(C28:C30)/SUM(C24:C26)-1,IF($B30="IV",SUM(C27:C30)/SUM(C23:C26)-1,"NA"))))</f>
        <v>-0.31755802219979823</v>
      </c>
      <c r="P30" s="95">
        <f t="shared" si="35"/>
        <v>-0.8441098317094774</v>
      </c>
      <c r="Q30" s="95">
        <f t="shared" si="18"/>
        <v>-0.32159373888295983</v>
      </c>
      <c r="R30" s="95">
        <f t="shared" si="19"/>
        <v>-6.9613716174344198E-2</v>
      </c>
    </row>
    <row r="31" spans="1:18" x14ac:dyDescent="0.35">
      <c r="A31" s="92">
        <v>2011</v>
      </c>
      <c r="B31" s="93" t="s">
        <v>8</v>
      </c>
      <c r="C31" s="94">
        <f t="shared" si="0"/>
        <v>13776</v>
      </c>
      <c r="D31" s="97">
        <v>987</v>
      </c>
      <c r="E31" s="97">
        <v>4881</v>
      </c>
      <c r="F31" s="97">
        <v>7908</v>
      </c>
      <c r="G31" s="95">
        <f t="shared" si="5"/>
        <v>0.1651865008880995</v>
      </c>
      <c r="H31" s="95">
        <f t="shared" si="6"/>
        <v>-0.5168869309838473</v>
      </c>
      <c r="I31" s="95">
        <f t="shared" si="7"/>
        <v>0.59093872229465449</v>
      </c>
      <c r="J31" s="95">
        <f t="shared" si="8"/>
        <v>0.17818831942789037</v>
      </c>
      <c r="K31" s="95">
        <f t="shared" si="13"/>
        <v>6.3240898935471135E-2</v>
      </c>
      <c r="L31" s="95">
        <f t="shared" si="14"/>
        <v>-0.58792564566540551</v>
      </c>
      <c r="M31" s="95">
        <f t="shared" si="15"/>
        <v>0.15798319327731103</v>
      </c>
      <c r="N31" s="95">
        <f t="shared" si="16"/>
        <v>0.2029911427326847</v>
      </c>
      <c r="O31" s="95">
        <f t="shared" ref="O31:P31" si="36">IF($B31="I",C31/C27-1,IF($B31="II",SUM(C30:C31)/SUM(C26:C27)-1,IF($B31="III",SUM(C29:C31)/SUM(C25:C27)-1,IF($B31="IV",SUM(C28:C31)/SUM(C24:C27)-1,"NA"))))</f>
        <v>-5.4939492937008283E-2</v>
      </c>
      <c r="P31" s="95">
        <f t="shared" si="36"/>
        <v>-0.68867705184840733</v>
      </c>
      <c r="Q31" s="95">
        <f t="shared" si="18"/>
        <v>0.1546181323354312</v>
      </c>
      <c r="R31" s="95">
        <f t="shared" si="19"/>
        <v>7.4352981909460825E-2</v>
      </c>
    </row>
    <row r="32" spans="1:18" x14ac:dyDescent="0.35">
      <c r="A32" s="92">
        <v>2011</v>
      </c>
      <c r="B32" s="93" t="s">
        <v>9</v>
      </c>
      <c r="C32" s="94">
        <f t="shared" si="0"/>
        <v>10344</v>
      </c>
      <c r="D32" s="97">
        <v>898</v>
      </c>
      <c r="E32" s="97">
        <v>2119</v>
      </c>
      <c r="F32" s="97">
        <v>7327</v>
      </c>
      <c r="G32" s="95">
        <f t="shared" si="5"/>
        <v>1.5710919088766762E-2</v>
      </c>
      <c r="H32" s="95">
        <f t="shared" si="6"/>
        <v>0.29208633093525171</v>
      </c>
      <c r="I32" s="95">
        <f t="shared" si="7"/>
        <v>-0.16278150928486768</v>
      </c>
      <c r="J32" s="95">
        <f t="shared" si="8"/>
        <v>5.3032480597873022E-2</v>
      </c>
      <c r="K32" s="95">
        <f t="shared" si="13"/>
        <v>-2.9489783725654251E-2</v>
      </c>
      <c r="L32" s="95">
        <f t="shared" si="14"/>
        <v>-0.57911097295617031</v>
      </c>
      <c r="M32" s="95">
        <f t="shared" si="15"/>
        <v>0.12522186723464679</v>
      </c>
      <c r="N32" s="95">
        <f t="shared" si="16"/>
        <v>4.4774882988858122E-2</v>
      </c>
      <c r="O32" s="95">
        <f t="shared" ref="O32:P32" si="37">IF($B32="I",C32/C28-1,IF($B32="II",SUM(C31:C32)/SUM(C27:C28)-1,IF($B32="III",SUM(C30:C32)/SUM(C26:C28)-1,IF($B32="IV",SUM(C29:C32)/SUM(C25:C28)-1,"NA"))))</f>
        <v>-3.2396528495785892E-2</v>
      </c>
      <c r="P32" s="95">
        <f t="shared" si="37"/>
        <v>-0.55224179343474777</v>
      </c>
      <c r="Q32" s="95">
        <f t="shared" si="18"/>
        <v>5.9096313912009535E-2</v>
      </c>
      <c r="R32" s="95">
        <f t="shared" si="19"/>
        <v>6.633893360704457E-2</v>
      </c>
    </row>
    <row r="33" spans="1:18" x14ac:dyDescent="0.35">
      <c r="A33" s="92">
        <v>2011</v>
      </c>
      <c r="B33" s="93" t="s">
        <v>10</v>
      </c>
      <c r="C33" s="94">
        <f t="shared" si="0"/>
        <v>9553</v>
      </c>
      <c r="D33" s="97">
        <v>554</v>
      </c>
      <c r="E33" s="97">
        <v>2999</v>
      </c>
      <c r="F33" s="97">
        <v>6000</v>
      </c>
      <c r="G33" s="95">
        <f t="shared" si="5"/>
        <v>-1.7989309210526327E-2</v>
      </c>
      <c r="H33" s="95">
        <f t="shared" si="6"/>
        <v>0.17622080679405516</v>
      </c>
      <c r="I33" s="95">
        <f t="shared" si="7"/>
        <v>-0.20493107104984098</v>
      </c>
      <c r="J33" s="95">
        <f t="shared" si="8"/>
        <v>9.3892433910665485E-2</v>
      </c>
      <c r="K33" s="95">
        <f t="shared" si="13"/>
        <v>-2.903109617000843E-2</v>
      </c>
      <c r="L33" s="95">
        <f t="shared" si="14"/>
        <v>-0.48948234863727824</v>
      </c>
      <c r="M33" s="95">
        <f t="shared" si="15"/>
        <v>-2.2656378263011034E-2</v>
      </c>
      <c r="N33" s="95">
        <f t="shared" si="16"/>
        <v>7.2637106184364031E-2</v>
      </c>
      <c r="O33" s="95">
        <f t="shared" ref="O33:P33" si="38">IF($B33="I",C33/C29-1,IF($B33="II",SUM(C32:C33)/SUM(C28:C29)-1,IF($B33="III",SUM(C31:C33)/SUM(C27:C29)-1,IF($B33="IV",SUM(C30:C33)/SUM(C26:C29)-1,"NA"))))</f>
        <v>-2.903109617000843E-2</v>
      </c>
      <c r="P33" s="95">
        <f t="shared" si="38"/>
        <v>-0.48948234863727824</v>
      </c>
      <c r="Q33" s="95">
        <f t="shared" si="18"/>
        <v>-2.2656378263011034E-2</v>
      </c>
      <c r="R33" s="95">
        <f t="shared" si="19"/>
        <v>7.2637106184364031E-2</v>
      </c>
    </row>
    <row r="34" spans="1:18" x14ac:dyDescent="0.35">
      <c r="A34" s="92">
        <v>2012</v>
      </c>
      <c r="B34" s="93" t="s">
        <v>7</v>
      </c>
      <c r="C34" s="94">
        <f t="shared" si="0"/>
        <v>10427</v>
      </c>
      <c r="D34" s="97">
        <v>2685</v>
      </c>
      <c r="E34" s="97">
        <v>1587</v>
      </c>
      <c r="F34" s="97">
        <v>6155</v>
      </c>
      <c r="G34" s="95">
        <f t="shared" si="5"/>
        <v>0.54177140322342154</v>
      </c>
      <c r="H34" s="95">
        <f t="shared" si="6"/>
        <v>6.6278409090909092</v>
      </c>
      <c r="I34" s="95">
        <f t="shared" si="7"/>
        <v>-0.16780283167278442</v>
      </c>
      <c r="J34" s="95">
        <f t="shared" si="8"/>
        <v>0.36656305506216702</v>
      </c>
      <c r="K34" s="95">
        <f t="shared" si="13"/>
        <v>0.14551405267806117</v>
      </c>
      <c r="L34" s="95">
        <f t="shared" si="14"/>
        <v>0.43892165122156701</v>
      </c>
      <c r="M34" s="95">
        <f t="shared" si="15"/>
        <v>2.7309806703316175E-2</v>
      </c>
      <c r="N34" s="95">
        <f t="shared" si="16"/>
        <v>0.15769897290671619</v>
      </c>
      <c r="O34" s="95">
        <f t="shared" ref="O34:P34" si="39">IF($B34="I",C34/C30-1,IF($B34="II",SUM(C33:C34)/SUM(C29:C30)-1,IF($B34="III",SUM(C32:C34)/SUM(C28:C30)-1,IF($B34="IV",SUM(C31:C34)/SUM(C27:C30)-1,"NA"))))</f>
        <v>0.54177140322342154</v>
      </c>
      <c r="P34" s="95">
        <f t="shared" si="39"/>
        <v>6.6278409090909092</v>
      </c>
      <c r="Q34" s="95">
        <f t="shared" si="18"/>
        <v>-0.16780283167278442</v>
      </c>
      <c r="R34" s="95">
        <f t="shared" si="19"/>
        <v>0.36656305506216702</v>
      </c>
    </row>
    <row r="35" spans="1:18" x14ac:dyDescent="0.35">
      <c r="A35" s="92">
        <v>2012</v>
      </c>
      <c r="B35" s="93" t="s">
        <v>8</v>
      </c>
      <c r="C35" s="94">
        <f t="shared" si="0"/>
        <v>7632</v>
      </c>
      <c r="D35" s="97">
        <v>682</v>
      </c>
      <c r="E35" s="97">
        <v>1903</v>
      </c>
      <c r="F35" s="97">
        <v>5047</v>
      </c>
      <c r="G35" s="95">
        <f t="shared" si="5"/>
        <v>-0.44599303135888502</v>
      </c>
      <c r="H35" s="95">
        <f t="shared" si="6"/>
        <v>-0.30901722391084097</v>
      </c>
      <c r="I35" s="95">
        <f t="shared" si="7"/>
        <v>-0.6101208768694939</v>
      </c>
      <c r="J35" s="95">
        <f t="shared" si="8"/>
        <v>-0.36178553363682342</v>
      </c>
      <c r="K35" s="95">
        <f t="shared" si="13"/>
        <v>-6.1679562927986931E-2</v>
      </c>
      <c r="L35" s="95">
        <f t="shared" si="14"/>
        <v>0.92375249500998002</v>
      </c>
      <c r="M35" s="95">
        <f t="shared" si="15"/>
        <v>-0.34244901077075851</v>
      </c>
      <c r="N35" s="95">
        <f t="shared" si="16"/>
        <v>-1.3116073224703317E-2</v>
      </c>
      <c r="O35" s="95">
        <f t="shared" ref="O35:P35" si="40">IF($B35="I",C35/C31-1,IF($B35="II",SUM(C34:C35)/SUM(C30:C31)-1,IF($B35="III",SUM(C33:C35)/SUM(C29:C31)-1,IF($B35="IV",SUM(C32:C35)/SUM(C28:C31)-1,"NA"))))</f>
        <v>-0.12074589804761671</v>
      </c>
      <c r="P35" s="95">
        <f t="shared" si="40"/>
        <v>1.5145631067961167</v>
      </c>
      <c r="Q35" s="95">
        <f t="shared" si="18"/>
        <v>-0.48585739540365347</v>
      </c>
      <c r="R35" s="95">
        <f t="shared" si="19"/>
        <v>-9.7486303577183353E-2</v>
      </c>
    </row>
    <row r="36" spans="1:18" x14ac:dyDescent="0.35">
      <c r="A36" s="92">
        <v>2012</v>
      </c>
      <c r="B36" s="93" t="s">
        <v>9</v>
      </c>
      <c r="C36" s="94">
        <f t="shared" si="0"/>
        <v>10165</v>
      </c>
      <c r="D36" s="97">
        <v>359</v>
      </c>
      <c r="E36" s="97">
        <v>2083</v>
      </c>
      <c r="F36" s="97">
        <v>7723</v>
      </c>
      <c r="G36" s="95">
        <f t="shared" si="5"/>
        <v>-1.730471771075015E-2</v>
      </c>
      <c r="H36" s="95">
        <f t="shared" si="6"/>
        <v>-0.60022271714922049</v>
      </c>
      <c r="I36" s="95">
        <f t="shared" si="7"/>
        <v>-1.6989145823501639E-2</v>
      </c>
      <c r="J36" s="95">
        <f t="shared" si="8"/>
        <v>5.404667667531049E-2</v>
      </c>
      <c r="K36" s="95">
        <f t="shared" si="13"/>
        <v>-6.9784048656767905E-2</v>
      </c>
      <c r="L36" s="95">
        <f t="shared" si="14"/>
        <v>0.58050221565731164</v>
      </c>
      <c r="M36" s="95">
        <f t="shared" si="15"/>
        <v>-0.32392144490890451</v>
      </c>
      <c r="N36" s="95">
        <f t="shared" si="16"/>
        <v>-1.185379004123055E-2</v>
      </c>
      <c r="O36" s="95">
        <f t="shared" ref="O36:P36" si="41">IF($B36="I",C36/C32-1,IF($B36="II",SUM(C35:C36)/SUM(C31:C32)-1,IF($B36="III",SUM(C34:C36)/SUM(C30:C32)-1,IF($B36="IV",SUM(C33:C36)/SUM(C29:C32)-1,"NA"))))</f>
        <v>-8.60991483987954E-2</v>
      </c>
      <c r="P36" s="95">
        <f t="shared" si="41"/>
        <v>0.66562360303978552</v>
      </c>
      <c r="Q36" s="95">
        <f t="shared" si="18"/>
        <v>-0.37431233861008195</v>
      </c>
      <c r="R36" s="95">
        <f t="shared" si="19"/>
        <v>-4.1238157961396182E-2</v>
      </c>
    </row>
    <row r="37" spans="1:18" x14ac:dyDescent="0.35">
      <c r="A37" s="92">
        <v>2012</v>
      </c>
      <c r="B37" s="93" t="s">
        <v>10</v>
      </c>
      <c r="C37" s="94">
        <f t="shared" si="0"/>
        <v>6987</v>
      </c>
      <c r="D37" s="97">
        <v>654</v>
      </c>
      <c r="E37" s="97">
        <v>1880</v>
      </c>
      <c r="F37" s="97">
        <v>4453</v>
      </c>
      <c r="G37" s="95">
        <f t="shared" si="5"/>
        <v>-0.26860672040196798</v>
      </c>
      <c r="H37" s="95">
        <f t="shared" si="6"/>
        <v>0.18050541516245477</v>
      </c>
      <c r="I37" s="95">
        <f t="shared" si="7"/>
        <v>-0.37312437479159721</v>
      </c>
      <c r="J37" s="95">
        <f t="shared" si="8"/>
        <v>-0.25783333333333336</v>
      </c>
      <c r="K37" s="95">
        <f t="shared" si="13"/>
        <v>-0.1292165397170838</v>
      </c>
      <c r="L37" s="95">
        <f t="shared" si="14"/>
        <v>0.56932998925116451</v>
      </c>
      <c r="M37" s="95">
        <f t="shared" si="15"/>
        <v>-0.37401310263732568</v>
      </c>
      <c r="N37" s="95">
        <f t="shared" si="16"/>
        <v>-9.1728505380939462E-2</v>
      </c>
      <c r="O37" s="95">
        <f t="shared" ref="O37:P37" si="42">IF($B37="I",C37/C33-1,IF($B37="II",SUM(C36:C37)/SUM(C32:C33)-1,IF($B37="III",SUM(C35:C37)/SUM(C31:C33)-1,IF($B37="IV",SUM(C34:C37)/SUM(C30:C33)-1,"NA"))))</f>
        <v>-0.1292165397170838</v>
      </c>
      <c r="P37" s="95">
        <f t="shared" si="42"/>
        <v>0.56932998925116451</v>
      </c>
      <c r="Q37" s="95">
        <f t="shared" si="18"/>
        <v>-0.37401310263732568</v>
      </c>
      <c r="R37" s="95">
        <f t="shared" si="19"/>
        <v>-9.1728505380939462E-2</v>
      </c>
    </row>
    <row r="38" spans="1:18" x14ac:dyDescent="0.35">
      <c r="A38" s="92">
        <v>2013</v>
      </c>
      <c r="B38" s="93" t="s">
        <v>7</v>
      </c>
      <c r="C38" s="94">
        <f t="shared" si="0"/>
        <v>6778</v>
      </c>
      <c r="D38" s="97">
        <v>634</v>
      </c>
      <c r="E38" s="97">
        <v>1625</v>
      </c>
      <c r="F38" s="97">
        <v>4519</v>
      </c>
      <c r="G38" s="95">
        <f t="shared" si="5"/>
        <v>-0.34995684281193051</v>
      </c>
      <c r="H38" s="95">
        <f t="shared" si="6"/>
        <v>-0.76387337057728122</v>
      </c>
      <c r="I38" s="95">
        <f t="shared" si="7"/>
        <v>2.3944549464398168E-2</v>
      </c>
      <c r="J38" s="95">
        <f t="shared" si="8"/>
        <v>-0.26580016246953697</v>
      </c>
      <c r="K38" s="95">
        <f t="shared" si="13"/>
        <v>-0.28430839002267572</v>
      </c>
      <c r="L38" s="95">
        <f t="shared" si="14"/>
        <v>-0.54547228727556596</v>
      </c>
      <c r="M38" s="95">
        <f t="shared" si="15"/>
        <v>-0.35344381149663384</v>
      </c>
      <c r="N38" s="95">
        <f t="shared" si="16"/>
        <v>-0.20620664476086159</v>
      </c>
      <c r="O38" s="95">
        <f t="shared" ref="O38:P38" si="43">IF($B38="I",C38/C34-1,IF($B38="II",SUM(C37:C38)/SUM(C33:C34)-1,IF($B38="III",SUM(C36:C38)/SUM(C32:C34)-1,IF($B38="IV",SUM(C35:C38)/SUM(C31:C34)-1,"NA"))))</f>
        <v>-0.34995684281193051</v>
      </c>
      <c r="P38" s="95">
        <f t="shared" si="43"/>
        <v>-0.76387337057728122</v>
      </c>
      <c r="Q38" s="95">
        <f t="shared" si="18"/>
        <v>2.3944549464398168E-2</v>
      </c>
      <c r="R38" s="95">
        <f t="shared" si="19"/>
        <v>-0.26580016246953697</v>
      </c>
    </row>
    <row r="39" spans="1:18" x14ac:dyDescent="0.35">
      <c r="A39" s="92">
        <v>2013</v>
      </c>
      <c r="B39" s="93" t="s">
        <v>8</v>
      </c>
      <c r="C39" s="94">
        <f t="shared" si="0"/>
        <v>8275</v>
      </c>
      <c r="D39" s="97">
        <v>304</v>
      </c>
      <c r="E39" s="97">
        <v>1942</v>
      </c>
      <c r="F39" s="97">
        <v>6029</v>
      </c>
      <c r="G39" s="95">
        <f t="shared" si="5"/>
        <v>8.4250524109014568E-2</v>
      </c>
      <c r="H39" s="95">
        <f t="shared" si="6"/>
        <v>-0.55425219941348969</v>
      </c>
      <c r="I39" s="95">
        <f t="shared" si="7"/>
        <v>2.0493956910141886E-2</v>
      </c>
      <c r="J39" s="95">
        <f t="shared" si="8"/>
        <v>0.19457103229641382</v>
      </c>
      <c r="K39" s="95">
        <f t="shared" si="13"/>
        <v>-0.15151754663294337</v>
      </c>
      <c r="L39" s="95">
        <f t="shared" si="14"/>
        <v>-0.59514422079269558</v>
      </c>
      <c r="M39" s="95">
        <f t="shared" si="15"/>
        <v>-0.12523234200743494</v>
      </c>
      <c r="N39" s="95">
        <f t="shared" si="16"/>
        <v>-7.3586367157242427E-2</v>
      </c>
      <c r="O39" s="95">
        <f t="shared" ref="O39:P39" si="44">IF($B39="I",C39/C35-1,IF($B39="II",SUM(C38:C39)/SUM(C34:C35)-1,IF($B39="III",SUM(C37:C39)/SUM(C33:C35)-1,IF($B39="IV",SUM(C36:C39)/SUM(C32:C35)-1,"NA"))))</f>
        <v>-0.16645439946840912</v>
      </c>
      <c r="P39" s="95">
        <f t="shared" si="44"/>
        <v>-0.7214137214137214</v>
      </c>
      <c r="Q39" s="95">
        <f t="shared" si="18"/>
        <v>2.2063037249283601E-2</v>
      </c>
      <c r="R39" s="95">
        <f t="shared" si="19"/>
        <v>-5.838243170862345E-2</v>
      </c>
    </row>
    <row r="40" spans="1:18" x14ac:dyDescent="0.35">
      <c r="A40" s="92">
        <v>2013</v>
      </c>
      <c r="B40" s="93" t="s">
        <v>9</v>
      </c>
      <c r="C40" s="94">
        <f t="shared" si="0"/>
        <v>9194</v>
      </c>
      <c r="D40" s="97">
        <v>578</v>
      </c>
      <c r="E40" s="97">
        <v>1511</v>
      </c>
      <c r="F40" s="97">
        <v>7105</v>
      </c>
      <c r="G40" s="95">
        <f t="shared" si="5"/>
        <v>-9.5523856369896687E-2</v>
      </c>
      <c r="H40" s="95">
        <f t="shared" si="6"/>
        <v>0.61002785515320324</v>
      </c>
      <c r="I40" s="95">
        <f t="shared" si="7"/>
        <v>-0.27460393662986082</v>
      </c>
      <c r="J40" s="95">
        <f t="shared" si="8"/>
        <v>-8.0020717337822123E-2</v>
      </c>
      <c r="K40" s="95">
        <f t="shared" si="13"/>
        <v>-0.1732006247187442</v>
      </c>
      <c r="L40" s="95">
        <f t="shared" si="14"/>
        <v>-0.4929906542056075</v>
      </c>
      <c r="M40" s="95">
        <f t="shared" si="15"/>
        <v>-0.18828744750349979</v>
      </c>
      <c r="N40" s="95">
        <f t="shared" si="16"/>
        <v>-0.11309929789368101</v>
      </c>
      <c r="O40" s="95">
        <f t="shared" ref="O40:P40" si="45">IF($B40="I",C40/C36-1,IF($B40="II",SUM(C39:C40)/SUM(C35:C36)-1,IF($B40="III",SUM(C38:C40)/SUM(C34:C36)-1,IF($B40="IV",SUM(C37:C40)/SUM(C33:C36)-1,"NA"))))</f>
        <v>-0.14090844671201819</v>
      </c>
      <c r="P40" s="95">
        <f t="shared" si="45"/>
        <v>-0.59312936124530324</v>
      </c>
      <c r="Q40" s="95">
        <f t="shared" si="18"/>
        <v>-8.8821101740534703E-2</v>
      </c>
      <c r="R40" s="95">
        <f t="shared" si="19"/>
        <v>-6.7212681638044947E-2</v>
      </c>
    </row>
    <row r="41" spans="1:18" x14ac:dyDescent="0.35">
      <c r="A41" s="92">
        <v>2013</v>
      </c>
      <c r="B41" s="93" t="s">
        <v>10</v>
      </c>
      <c r="C41" s="94">
        <f t="shared" si="0"/>
        <v>7571</v>
      </c>
      <c r="D41" s="97">
        <v>192</v>
      </c>
      <c r="E41" s="97">
        <v>602</v>
      </c>
      <c r="F41" s="97">
        <v>6777</v>
      </c>
      <c r="G41" s="95">
        <f t="shared" si="5"/>
        <v>8.3583798482896876E-2</v>
      </c>
      <c r="H41" s="95">
        <f t="shared" si="6"/>
        <v>-0.70642201834862384</v>
      </c>
      <c r="I41" s="95">
        <f t="shared" si="7"/>
        <v>-0.67978723404255326</v>
      </c>
      <c r="J41" s="95">
        <f t="shared" si="8"/>
        <v>0.52189535144846166</v>
      </c>
      <c r="K41" s="95">
        <f t="shared" si="13"/>
        <v>-9.6361932350685908E-2</v>
      </c>
      <c r="L41" s="95">
        <f t="shared" si="14"/>
        <v>-0.61004566210045663</v>
      </c>
      <c r="M41" s="95">
        <f t="shared" si="15"/>
        <v>-0.23789078223534144</v>
      </c>
      <c r="N41" s="95">
        <f t="shared" si="16"/>
        <v>4.4999572247412134E-2</v>
      </c>
      <c r="O41" s="95">
        <f t="shared" ref="O41:P41" si="46">IF($B41="I",C41/C37-1,IF($B41="II",SUM(C40:C41)/SUM(C36:C37)-1,IF($B41="III",SUM(C39:C41)/SUM(C35:C37)-1,IF($B41="IV",SUM(C38:C41)/SUM(C34:C37)-1,"NA"))))</f>
        <v>-9.6361932350685908E-2</v>
      </c>
      <c r="P41" s="95">
        <f t="shared" si="46"/>
        <v>-0.61004566210045663</v>
      </c>
      <c r="Q41" s="95">
        <f t="shared" si="18"/>
        <v>-0.23789078223534144</v>
      </c>
      <c r="R41" s="95">
        <f t="shared" si="19"/>
        <v>4.4999572247412134E-2</v>
      </c>
    </row>
    <row r="42" spans="1:18" x14ac:dyDescent="0.35">
      <c r="A42" s="92">
        <v>2014</v>
      </c>
      <c r="B42" s="93" t="s">
        <v>7</v>
      </c>
      <c r="C42" s="94">
        <f t="shared" si="0"/>
        <v>9029</v>
      </c>
      <c r="D42" s="97">
        <v>1164</v>
      </c>
      <c r="E42" s="97">
        <v>1728</v>
      </c>
      <c r="F42" s="97">
        <v>6137</v>
      </c>
      <c r="G42" s="95">
        <f t="shared" si="5"/>
        <v>0.33210386544703452</v>
      </c>
      <c r="H42" s="95">
        <f t="shared" si="6"/>
        <v>0.83596214511041</v>
      </c>
      <c r="I42" s="95">
        <f t="shared" si="7"/>
        <v>6.3384615384615373E-2</v>
      </c>
      <c r="J42" s="95">
        <f t="shared" si="8"/>
        <v>0.35804381500331939</v>
      </c>
      <c r="K42" s="95">
        <f t="shared" si="13"/>
        <v>7.9430961282555002E-2</v>
      </c>
      <c r="L42" s="95">
        <f t="shared" si="14"/>
        <v>-3.9072563331902121E-2</v>
      </c>
      <c r="M42" s="95">
        <f t="shared" si="15"/>
        <v>-0.22800694166332935</v>
      </c>
      <c r="N42" s="95">
        <f t="shared" si="16"/>
        <v>0.19804985741882075</v>
      </c>
      <c r="O42" s="95">
        <f t="shared" ref="O42:P42" si="47">IF($B42="I",C42/C38-1,IF($B42="II",SUM(C41:C42)/SUM(C37:C38)-1,IF($B42="III",SUM(C40:C42)/SUM(C36:C38)-1,IF($B42="IV",SUM(C39:C42)/SUM(C35:C38)-1,"NA"))))</f>
        <v>0.33210386544703452</v>
      </c>
      <c r="P42" s="95">
        <f t="shared" si="47"/>
        <v>0.83596214511041</v>
      </c>
      <c r="Q42" s="95">
        <f t="shared" si="18"/>
        <v>6.3384615384615373E-2</v>
      </c>
      <c r="R42" s="95">
        <f t="shared" si="19"/>
        <v>0.35804381500331939</v>
      </c>
    </row>
    <row r="43" spans="1:18" x14ac:dyDescent="0.35">
      <c r="A43" s="92">
        <v>2014</v>
      </c>
      <c r="B43" s="93" t="s">
        <v>8</v>
      </c>
      <c r="C43" s="94">
        <f t="shared" si="0"/>
        <v>8981</v>
      </c>
      <c r="D43" s="97">
        <v>921</v>
      </c>
      <c r="E43" s="97">
        <v>1915</v>
      </c>
      <c r="F43" s="97">
        <v>6145</v>
      </c>
      <c r="G43" s="95">
        <f t="shared" si="5"/>
        <v>8.5317220543806638E-2</v>
      </c>
      <c r="H43" s="95">
        <f t="shared" si="6"/>
        <v>2.0296052631578947</v>
      </c>
      <c r="I43" s="95">
        <f t="shared" si="7"/>
        <v>-1.3903192584963975E-2</v>
      </c>
      <c r="J43" s="95">
        <f t="shared" si="8"/>
        <v>1.9240338364571175E-2</v>
      </c>
      <c r="K43" s="95">
        <f t="shared" si="13"/>
        <v>7.9801273094240122E-2</v>
      </c>
      <c r="L43" s="95">
        <f t="shared" si="14"/>
        <v>0.4633521271143004</v>
      </c>
      <c r="M43" s="95">
        <f t="shared" si="15"/>
        <v>-0.23559096945551128</v>
      </c>
      <c r="N43" s="95">
        <f t="shared" si="16"/>
        <v>0.15138179897905291</v>
      </c>
      <c r="O43" s="95">
        <f t="shared" ref="O43:P43" si="48">IF($B43="I",C43/C39-1,IF($B43="II",SUM(C42:C43)/SUM(C38:C39)-1,IF($B43="III",SUM(C41:C43)/SUM(C37:C39)-1,IF($B43="IV",SUM(C40:C43)/SUM(C36:C39)-1,"NA"))))</f>
        <v>0.19643924799043377</v>
      </c>
      <c r="P43" s="95">
        <f t="shared" si="48"/>
        <v>1.2228144989339018</v>
      </c>
      <c r="Q43" s="95">
        <f t="shared" si="18"/>
        <v>2.1306419960751333E-2</v>
      </c>
      <c r="R43" s="95">
        <f t="shared" si="19"/>
        <v>0.164391353811149</v>
      </c>
    </row>
    <row r="44" spans="1:18" x14ac:dyDescent="0.35">
      <c r="A44" s="92">
        <v>2014</v>
      </c>
      <c r="B44" s="93" t="s">
        <v>9</v>
      </c>
      <c r="C44" s="94">
        <f t="shared" si="0"/>
        <v>10256</v>
      </c>
      <c r="D44" s="97">
        <v>2576</v>
      </c>
      <c r="E44" s="97">
        <v>3647</v>
      </c>
      <c r="F44" s="97">
        <v>4033</v>
      </c>
      <c r="G44" s="95">
        <f t="shared" si="5"/>
        <v>0.11551011529258215</v>
      </c>
      <c r="H44" s="95">
        <f t="shared" si="6"/>
        <v>3.4567474048442905</v>
      </c>
      <c r="I44" s="95">
        <f t="shared" si="7"/>
        <v>1.4136333553937788</v>
      </c>
      <c r="J44" s="95">
        <f t="shared" si="8"/>
        <v>-0.43237156931738208</v>
      </c>
      <c r="K44" s="95">
        <f t="shared" si="13"/>
        <v>0.14737145418454256</v>
      </c>
      <c r="L44" s="95">
        <f t="shared" si="14"/>
        <v>1.2364055299539172</v>
      </c>
      <c r="M44" s="95">
        <f t="shared" si="15"/>
        <v>0.13423397528025305</v>
      </c>
      <c r="N44" s="95">
        <f t="shared" si="16"/>
        <v>4.4603275128924258E-2</v>
      </c>
      <c r="O44" s="95">
        <f t="shared" ref="O44:P44" si="49">IF($B44="I",C44/C40-1,IF($B44="II",SUM(C43:C44)/SUM(C39:C40)-1,IF($B44="III",SUM(C42:C44)/SUM(C38:C40)-1,IF($B44="IV",SUM(C41:C44)/SUM(C37:C40)-1,"NA"))))</f>
        <v>0.16575246422237799</v>
      </c>
      <c r="P44" s="95">
        <f t="shared" si="49"/>
        <v>2.0745382585751977</v>
      </c>
      <c r="Q44" s="95">
        <f t="shared" si="18"/>
        <v>0.43560456872784559</v>
      </c>
      <c r="R44" s="95">
        <f t="shared" si="19"/>
        <v>-7.5794482524216833E-2</v>
      </c>
    </row>
    <row r="45" spans="1:18" x14ac:dyDescent="0.35">
      <c r="A45" s="92">
        <v>2014</v>
      </c>
      <c r="B45" s="93" t="s">
        <v>10</v>
      </c>
      <c r="C45" s="94">
        <f t="shared" si="0"/>
        <v>7180</v>
      </c>
      <c r="D45" s="97">
        <v>981</v>
      </c>
      <c r="E45" s="97">
        <v>858</v>
      </c>
      <c r="F45" s="97">
        <v>5341</v>
      </c>
      <c r="G45" s="95">
        <f t="shared" si="5"/>
        <v>-5.1644432703737975E-2</v>
      </c>
      <c r="H45" s="95">
        <f t="shared" si="6"/>
        <v>4.109375</v>
      </c>
      <c r="I45" s="95">
        <f t="shared" si="7"/>
        <v>0.42524916943521585</v>
      </c>
      <c r="J45" s="95">
        <f t="shared" si="8"/>
        <v>-0.21189316806846692</v>
      </c>
      <c r="K45" s="95">
        <f t="shared" si="13"/>
        <v>0.11402350870576394</v>
      </c>
      <c r="L45" s="95">
        <f t="shared" si="14"/>
        <v>2.3032786885245899</v>
      </c>
      <c r="M45" s="95">
        <f t="shared" si="15"/>
        <v>0.4345070422535211</v>
      </c>
      <c r="N45" s="95">
        <f t="shared" si="16"/>
        <v>-0.11354891526811295</v>
      </c>
      <c r="O45" s="95">
        <f t="shared" ref="O45:P45" si="50">IF($B45="I",C45/C41-1,IF($B45="II",SUM(C44:C45)/SUM(C40:C41)-1,IF($B45="III",SUM(C43:C45)/SUM(C39:C41)-1,IF($B45="IV",SUM(C42:C45)/SUM(C38:C41)-1,"NA"))))</f>
        <v>0.11402350870576394</v>
      </c>
      <c r="P45" s="95">
        <f t="shared" si="50"/>
        <v>2.3032786885245899</v>
      </c>
      <c r="Q45" s="95">
        <f t="shared" si="18"/>
        <v>0.4345070422535211</v>
      </c>
      <c r="R45" s="95">
        <f t="shared" si="19"/>
        <v>-0.11354891526811295</v>
      </c>
    </row>
    <row r="46" spans="1:18" x14ac:dyDescent="0.35">
      <c r="A46" s="92">
        <v>2015</v>
      </c>
      <c r="B46" s="93" t="s">
        <v>7</v>
      </c>
      <c r="C46" s="94">
        <f t="shared" si="0"/>
        <v>9679</v>
      </c>
      <c r="D46" s="97">
        <v>1432</v>
      </c>
      <c r="E46" s="97">
        <v>2170</v>
      </c>
      <c r="F46" s="97">
        <v>6077</v>
      </c>
      <c r="G46" s="95">
        <f t="shared" si="5"/>
        <v>7.1990253627201239E-2</v>
      </c>
      <c r="H46" s="95">
        <f t="shared" si="6"/>
        <v>0.23024054982817876</v>
      </c>
      <c r="I46" s="95">
        <f t="shared" si="7"/>
        <v>0.25578703703703698</v>
      </c>
      <c r="J46" s="95">
        <f t="shared" si="8"/>
        <v>-9.7767638911520072E-3</v>
      </c>
      <c r="K46" s="95">
        <f t="shared" si="13"/>
        <v>5.9496903343215335E-2</v>
      </c>
      <c r="L46" s="95">
        <f t="shared" si="14"/>
        <v>1.6407506702412871</v>
      </c>
      <c r="M46" s="95">
        <f t="shared" si="15"/>
        <v>0.48538820681307282</v>
      </c>
      <c r="N46" s="95">
        <f t="shared" si="16"/>
        <v>-0.1709152334152334</v>
      </c>
      <c r="O46" s="95">
        <f t="shared" ref="O46:P46" si="51">IF($B46="I",C46/C42-1,IF($B46="II",SUM(C45:C46)/SUM(C41:C42)-1,IF($B46="III",SUM(C44:C46)/SUM(C40:C42)-1,IF($B46="IV",SUM(C43:C46)/SUM(C39:C42)-1,"NA"))))</f>
        <v>7.1990253627201239E-2</v>
      </c>
      <c r="P46" s="95">
        <f t="shared" si="51"/>
        <v>0.23024054982817876</v>
      </c>
      <c r="Q46" s="95">
        <f t="shared" si="18"/>
        <v>0.25578703703703698</v>
      </c>
      <c r="R46" s="95">
        <f t="shared" si="19"/>
        <v>-9.7767638911520072E-3</v>
      </c>
    </row>
    <row r="47" spans="1:18" x14ac:dyDescent="0.35">
      <c r="A47" s="92">
        <v>2015</v>
      </c>
      <c r="B47" s="93" t="s">
        <v>8</v>
      </c>
      <c r="C47" s="94">
        <f t="shared" si="0"/>
        <v>9607</v>
      </c>
      <c r="D47" s="97">
        <v>1791</v>
      </c>
      <c r="E47" s="97">
        <v>2032</v>
      </c>
      <c r="F47" s="97">
        <v>5784</v>
      </c>
      <c r="G47" s="95">
        <f t="shared" si="5"/>
        <v>6.9702705712058721E-2</v>
      </c>
      <c r="H47" s="95">
        <f t="shared" si="6"/>
        <v>0.94462540716612375</v>
      </c>
      <c r="I47" s="95">
        <f t="shared" si="7"/>
        <v>6.1096605744125343E-2</v>
      </c>
      <c r="J47" s="95">
        <f t="shared" si="8"/>
        <v>-5.8746948738812033E-2</v>
      </c>
      <c r="K47" s="95">
        <f t="shared" si="13"/>
        <v>5.5988497483824506E-2</v>
      </c>
      <c r="L47" s="95">
        <f t="shared" si="14"/>
        <v>1.374781085814361</v>
      </c>
      <c r="M47" s="95">
        <f t="shared" si="15"/>
        <v>0.51268241834607364</v>
      </c>
      <c r="N47" s="95">
        <f t="shared" si="16"/>
        <v>-0.18838862559241709</v>
      </c>
      <c r="O47" s="95">
        <f t="shared" ref="O47:P47" si="52">IF($B47="I",C47/C43-1,IF($B47="II",SUM(C46:C47)/SUM(C42:C43)-1,IF($B47="III",SUM(C45:C47)/SUM(C41:C43)-1,IF($B47="IV",SUM(C44:C47)/SUM(C40:C43)-1,"NA"))))</f>
        <v>7.0849528039977683E-2</v>
      </c>
      <c r="P47" s="95">
        <f t="shared" si="52"/>
        <v>0.54580335731414875</v>
      </c>
      <c r="Q47" s="95">
        <f t="shared" si="18"/>
        <v>0.15344496294262977</v>
      </c>
      <c r="R47" s="95">
        <f t="shared" si="19"/>
        <v>-3.4277804917765886E-2</v>
      </c>
    </row>
    <row r="48" spans="1:18" x14ac:dyDescent="0.35">
      <c r="A48" s="92">
        <v>2015</v>
      </c>
      <c r="B48" s="93" t="s">
        <v>9</v>
      </c>
      <c r="C48" s="94">
        <f t="shared" si="0"/>
        <v>7659</v>
      </c>
      <c r="D48" s="97">
        <v>1624</v>
      </c>
      <c r="E48" s="97">
        <v>1161</v>
      </c>
      <c r="F48" s="97">
        <v>4874</v>
      </c>
      <c r="G48" s="95">
        <f t="shared" si="5"/>
        <v>-0.25321762870514819</v>
      </c>
      <c r="H48" s="95">
        <f t="shared" si="6"/>
        <v>-0.36956521739130432</v>
      </c>
      <c r="I48" s="95">
        <f t="shared" si="7"/>
        <v>-0.68165615574444749</v>
      </c>
      <c r="J48" s="95">
        <f t="shared" si="8"/>
        <v>0.20852963054797913</v>
      </c>
      <c r="K48" s="95">
        <f t="shared" si="13"/>
        <v>-4.7771855903116944E-2</v>
      </c>
      <c r="L48" s="95">
        <f t="shared" si="14"/>
        <v>0.2009066556769008</v>
      </c>
      <c r="M48" s="95">
        <f t="shared" si="15"/>
        <v>-0.21173340091231629</v>
      </c>
      <c r="N48" s="95">
        <f t="shared" si="16"/>
        <v>-4.3997921358046033E-2</v>
      </c>
      <c r="O48" s="95">
        <f t="shared" ref="O48:P48" si="53">IF($B48="I",C48/C44-1,IF($B48="II",SUM(C47:C48)/SUM(C43:C44)-1,IF($B48="III",SUM(C46:C48)/SUM(C42:C44)-1,IF($B48="IV",SUM(C45:C48)/SUM(C41:C44)-1,"NA"))))</f>
        <v>-4.6734592796999874E-2</v>
      </c>
      <c r="P48" s="95">
        <f t="shared" si="53"/>
        <v>3.9905599656726132E-2</v>
      </c>
      <c r="Q48" s="95">
        <f t="shared" si="18"/>
        <v>-0.26433470507544576</v>
      </c>
      <c r="R48" s="95">
        <f t="shared" si="19"/>
        <v>2.5743181121667069E-2</v>
      </c>
    </row>
    <row r="49" spans="1:18" x14ac:dyDescent="0.35">
      <c r="A49" s="92">
        <v>2015</v>
      </c>
      <c r="B49" s="93" t="s">
        <v>10</v>
      </c>
      <c r="C49" s="94">
        <f t="shared" si="0"/>
        <v>6351</v>
      </c>
      <c r="D49" s="97">
        <v>373</v>
      </c>
      <c r="E49" s="97">
        <v>2396</v>
      </c>
      <c r="F49" s="97">
        <v>3582</v>
      </c>
      <c r="G49" s="95">
        <f t="shared" si="5"/>
        <v>-0.11545961002785521</v>
      </c>
      <c r="H49" s="95">
        <f t="shared" si="6"/>
        <v>-0.61977573904179406</v>
      </c>
      <c r="I49" s="95">
        <f t="shared" si="7"/>
        <v>1.7925407925407923</v>
      </c>
      <c r="J49" s="95">
        <f t="shared" si="8"/>
        <v>-0.32933907507957316</v>
      </c>
      <c r="K49" s="95">
        <f t="shared" si="13"/>
        <v>-6.0655645206793452E-2</v>
      </c>
      <c r="L49" s="95">
        <f t="shared" si="14"/>
        <v>-7.4796171570365111E-2</v>
      </c>
      <c r="M49" s="95">
        <f t="shared" si="15"/>
        <v>-4.7741777123220475E-2</v>
      </c>
      <c r="N49" s="95">
        <f t="shared" si="16"/>
        <v>-6.1830439601034404E-2</v>
      </c>
      <c r="O49" s="95">
        <f t="shared" ref="O49:P49" si="54">IF($B49="I",C49/C45-1,IF($B49="II",SUM(C48:C49)/SUM(C44:C45)-1,IF($B49="III",SUM(C47:C49)/SUM(C43:C45)-1,IF($B49="IV",SUM(C46:C49)/SUM(C42:C45)-1,"NA"))))</f>
        <v>-6.0655645206793452E-2</v>
      </c>
      <c r="P49" s="95">
        <f t="shared" si="54"/>
        <v>-7.4796171570365111E-2</v>
      </c>
      <c r="Q49" s="95">
        <f t="shared" si="18"/>
        <v>-4.7741777123220475E-2</v>
      </c>
      <c r="R49" s="95">
        <f t="shared" si="19"/>
        <v>-6.1830439601034404E-2</v>
      </c>
    </row>
    <row r="50" spans="1:18" x14ac:dyDescent="0.35">
      <c r="A50" s="92">
        <v>2016</v>
      </c>
      <c r="B50" s="93" t="s">
        <v>7</v>
      </c>
      <c r="C50" s="94">
        <f t="shared" si="0"/>
        <v>9479</v>
      </c>
      <c r="D50" s="97">
        <v>583</v>
      </c>
      <c r="E50" s="97">
        <v>1824</v>
      </c>
      <c r="F50" s="97">
        <v>7072</v>
      </c>
      <c r="G50" s="95">
        <f t="shared" si="5"/>
        <v>-2.0663291662361805E-2</v>
      </c>
      <c r="H50" s="95">
        <f t="shared" si="6"/>
        <v>-0.59287709497206698</v>
      </c>
      <c r="I50" s="95">
        <f t="shared" si="7"/>
        <v>-0.15944700460829497</v>
      </c>
      <c r="J50" s="95">
        <f t="shared" si="8"/>
        <v>0.16373210465690313</v>
      </c>
      <c r="K50" s="95">
        <f t="shared" si="13"/>
        <v>-8.3111702127659615E-2</v>
      </c>
      <c r="L50" s="95">
        <f t="shared" si="14"/>
        <v>-0.26040609137055837</v>
      </c>
      <c r="M50" s="95">
        <f t="shared" si="15"/>
        <v>-0.13701979045401624</v>
      </c>
      <c r="N50" s="95">
        <f t="shared" si="16"/>
        <v>-1.3150583441377983E-2</v>
      </c>
      <c r="O50" s="95">
        <f t="shared" ref="O50:P50" si="55">IF($B50="I",C50/C46-1,IF($B50="II",SUM(C49:C50)/SUM(C45:C46)-1,IF($B50="III",SUM(C48:C50)/SUM(C44:C46)-1,IF($B50="IV",SUM(C47:C50)/SUM(C43:C46)-1,"NA"))))</f>
        <v>-2.0663291662361805E-2</v>
      </c>
      <c r="P50" s="95">
        <f t="shared" si="55"/>
        <v>-0.59287709497206698</v>
      </c>
      <c r="Q50" s="95">
        <f t="shared" si="18"/>
        <v>-0.15944700460829497</v>
      </c>
      <c r="R50" s="95">
        <f t="shared" si="19"/>
        <v>0.16373210465690313</v>
      </c>
    </row>
    <row r="51" spans="1:18" x14ac:dyDescent="0.35">
      <c r="A51" s="92">
        <v>2016</v>
      </c>
      <c r="B51" s="93" t="s">
        <v>8</v>
      </c>
      <c r="C51" s="94">
        <f t="shared" si="0"/>
        <v>6397</v>
      </c>
      <c r="D51" s="97">
        <v>600</v>
      </c>
      <c r="E51" s="97">
        <v>1997</v>
      </c>
      <c r="F51" s="97">
        <v>3800</v>
      </c>
      <c r="G51" s="95">
        <f t="shared" si="5"/>
        <v>-0.33413136254814202</v>
      </c>
      <c r="H51" s="95">
        <f t="shared" si="6"/>
        <v>-0.6649916247906198</v>
      </c>
      <c r="I51" s="95">
        <f t="shared" si="7"/>
        <v>-1.7224409448818867E-2</v>
      </c>
      <c r="J51" s="95">
        <f t="shared" si="8"/>
        <v>-0.34301521438450899</v>
      </c>
      <c r="K51" s="95">
        <f t="shared" si="13"/>
        <v>-0.18615543815696312</v>
      </c>
      <c r="L51" s="95">
        <f t="shared" si="14"/>
        <v>-0.53097345132743357</v>
      </c>
      <c r="M51" s="95">
        <f t="shared" si="15"/>
        <v>-0.15263581026760076</v>
      </c>
      <c r="N51" s="95">
        <f t="shared" si="16"/>
        <v>-8.980456793030378E-2</v>
      </c>
      <c r="O51" s="95">
        <f t="shared" ref="O51:P51" si="56">IF($B51="I",C51/C47-1,IF($B51="II",SUM(C50:C51)/SUM(C46:C47)-1,IF($B51="III",SUM(C49:C51)/SUM(C45:C47)-1,IF($B51="IV",SUM(C48:C51)/SUM(C44:C47)-1,"NA"))))</f>
        <v>-0.17681219537488335</v>
      </c>
      <c r="P51" s="95">
        <f t="shared" si="56"/>
        <v>-0.63295066708035996</v>
      </c>
      <c r="Q51" s="95">
        <f t="shared" si="18"/>
        <v>-9.0671108995716287E-2</v>
      </c>
      <c r="R51" s="95">
        <f t="shared" si="19"/>
        <v>-8.338251412191211E-2</v>
      </c>
    </row>
    <row r="52" spans="1:18" x14ac:dyDescent="0.35">
      <c r="A52" s="92">
        <v>2016</v>
      </c>
      <c r="B52" s="93" t="s">
        <v>9</v>
      </c>
      <c r="C52" s="94">
        <f t="shared" si="0"/>
        <v>7152</v>
      </c>
      <c r="D52" s="97">
        <v>280</v>
      </c>
      <c r="E52" s="97">
        <v>1305</v>
      </c>
      <c r="F52" s="97">
        <v>5567</v>
      </c>
      <c r="G52" s="95">
        <f t="shared" si="5"/>
        <v>-6.6196631414022766E-2</v>
      </c>
      <c r="H52" s="95">
        <f t="shared" si="6"/>
        <v>-0.82758620689655171</v>
      </c>
      <c r="I52" s="95">
        <f t="shared" si="7"/>
        <v>0.12403100775193798</v>
      </c>
      <c r="J52" s="95">
        <f t="shared" si="8"/>
        <v>0.14218301189987681</v>
      </c>
      <c r="K52" s="95">
        <f t="shared" si="13"/>
        <v>-0.1390769230769231</v>
      </c>
      <c r="L52" s="95">
        <f t="shared" si="14"/>
        <v>-0.68496911461908028</v>
      </c>
      <c r="M52" s="95">
        <f t="shared" si="15"/>
        <v>0.20913036489310399</v>
      </c>
      <c r="N52" s="95">
        <f t="shared" si="16"/>
        <v>-9.3087515854321401E-2</v>
      </c>
      <c r="O52" s="95">
        <f t="shared" ref="O52:P52" si="57">IF($B52="I",C52/C48-1,IF($B52="II",SUM(C51:C52)/SUM(C47:C48)-1,IF($B52="III",SUM(C50:C52)/SUM(C46:C48)-1,IF($B52="IV",SUM(C49:C52)/SUM(C45:C48)-1,"NA"))))</f>
        <v>-0.14537019855260713</v>
      </c>
      <c r="P52" s="95">
        <f t="shared" si="57"/>
        <v>-0.6981638126676295</v>
      </c>
      <c r="Q52" s="95">
        <f t="shared" si="18"/>
        <v>-4.4191683759090106E-2</v>
      </c>
      <c r="R52" s="95">
        <f t="shared" si="19"/>
        <v>-1.7687481326561061E-2</v>
      </c>
    </row>
    <row r="53" spans="1:18" x14ac:dyDescent="0.35">
      <c r="A53" s="92">
        <v>2016</v>
      </c>
      <c r="B53" s="93" t="s">
        <v>10</v>
      </c>
      <c r="C53" s="94">
        <f t="shared" si="0"/>
        <v>7073</v>
      </c>
      <c r="D53" s="97">
        <v>760</v>
      </c>
      <c r="E53" s="97">
        <v>1384</v>
      </c>
      <c r="F53" s="97">
        <v>4929</v>
      </c>
      <c r="G53" s="95">
        <f t="shared" si="5"/>
        <v>0.11368288458510478</v>
      </c>
      <c r="H53" s="95">
        <f t="shared" si="6"/>
        <v>1.0375335120643432</v>
      </c>
      <c r="I53" s="95">
        <f t="shared" si="7"/>
        <v>-0.42237061769616024</v>
      </c>
      <c r="J53" s="95">
        <f t="shared" si="8"/>
        <v>0.37604690117252937</v>
      </c>
      <c r="K53" s="95">
        <f t="shared" si="13"/>
        <v>-9.5957472369053387E-2</v>
      </c>
      <c r="L53" s="95">
        <f t="shared" si="14"/>
        <v>-0.57413793103448274</v>
      </c>
      <c r="M53" s="95">
        <f t="shared" si="15"/>
        <v>-0.16097435236499547</v>
      </c>
      <c r="N53" s="95">
        <f t="shared" si="16"/>
        <v>5.1730078259585532E-2</v>
      </c>
      <c r="O53" s="95">
        <f t="shared" ref="O53:P53" si="58">IF($B53="I",C53/C49-1,IF($B53="II",SUM(C52:C53)/SUM(C48:C49)-1,IF($B53="III",SUM(C51:C53)/SUM(C47:C49)-1,IF($B53="IV",SUM(C50:C53)/SUM(C46:C49)-1,"NA"))))</f>
        <v>-9.5957472369053387E-2</v>
      </c>
      <c r="P53" s="95">
        <f t="shared" si="58"/>
        <v>-0.57413793103448274</v>
      </c>
      <c r="Q53" s="95">
        <f t="shared" si="18"/>
        <v>-0.16097435236499547</v>
      </c>
      <c r="R53" s="95">
        <f t="shared" si="19"/>
        <v>5.1730078259585532E-2</v>
      </c>
    </row>
    <row r="54" spans="1:18" x14ac:dyDescent="0.35">
      <c r="A54" s="89">
        <v>2017</v>
      </c>
      <c r="B54" s="93" t="s">
        <v>7</v>
      </c>
      <c r="C54" s="94">
        <f t="shared" si="0"/>
        <v>12955</v>
      </c>
      <c r="D54" s="97">
        <v>4691</v>
      </c>
      <c r="E54" s="97">
        <v>1799</v>
      </c>
      <c r="F54" s="97">
        <v>6465</v>
      </c>
      <c r="G54" s="95">
        <f t="shared" si="5"/>
        <v>0.366705348665471</v>
      </c>
      <c r="H54" s="95">
        <f t="shared" si="6"/>
        <v>7.0463121783876499</v>
      </c>
      <c r="I54" s="95">
        <f t="shared" si="7"/>
        <v>-1.3706140350877138E-2</v>
      </c>
      <c r="J54" s="95">
        <f t="shared" si="8"/>
        <v>-8.5831447963800933E-2</v>
      </c>
      <c r="K54" s="95">
        <f t="shared" si="13"/>
        <v>1.4533478365965635E-2</v>
      </c>
      <c r="L54" s="95">
        <f t="shared" si="14"/>
        <v>0.44840997483413414</v>
      </c>
      <c r="M54" s="95">
        <f t="shared" si="15"/>
        <v>-0.12518548495885606</v>
      </c>
      <c r="N54" s="95">
        <f t="shared" si="16"/>
        <v>-2.5853978978979009E-2</v>
      </c>
      <c r="O54" s="95">
        <f t="shared" ref="O54:P54" si="59">IF($B54="I",C54/C50-1,IF($B54="II",SUM(C53:C54)/SUM(C49:C50)-1,IF($B54="III",SUM(C52:C54)/SUM(C48:C50)-1,IF($B54="IV",SUM(C51:C54)/SUM(C47:C50)-1,"NA"))))</f>
        <v>0.366705348665471</v>
      </c>
      <c r="P54" s="95">
        <f t="shared" si="59"/>
        <v>7.0463121783876499</v>
      </c>
      <c r="Q54" s="95">
        <f t="shared" si="18"/>
        <v>-1.3706140350877138E-2</v>
      </c>
      <c r="R54" s="95">
        <f t="shared" si="19"/>
        <v>-8.5831447963800933E-2</v>
      </c>
    </row>
    <row r="55" spans="1:18" x14ac:dyDescent="0.35">
      <c r="A55" s="89">
        <v>2017</v>
      </c>
      <c r="B55" s="93" t="s">
        <v>8</v>
      </c>
      <c r="C55" s="94">
        <f t="shared" si="0"/>
        <v>10046</v>
      </c>
      <c r="D55" s="97">
        <v>1532</v>
      </c>
      <c r="E55" s="97">
        <v>2636</v>
      </c>
      <c r="F55" s="97">
        <v>5878</v>
      </c>
      <c r="G55" s="95">
        <f t="shared" si="5"/>
        <v>0.57042363607941216</v>
      </c>
      <c r="H55" s="95">
        <f t="shared" si="6"/>
        <v>1.5533333333333332</v>
      </c>
      <c r="I55" s="95">
        <f t="shared" si="7"/>
        <v>0.31997996995493239</v>
      </c>
      <c r="J55" s="95">
        <f t="shared" si="8"/>
        <v>0.5468421052631578</v>
      </c>
      <c r="K55" s="95">
        <f t="shared" si="13"/>
        <v>0.24559994646322703</v>
      </c>
      <c r="L55" s="95">
        <f t="shared" si="14"/>
        <v>1.2839622641509436</v>
      </c>
      <c r="M55" s="95">
        <f t="shared" si="15"/>
        <v>-3.4426673895364579E-2</v>
      </c>
      <c r="N55" s="95">
        <f t="shared" si="16"/>
        <v>0.18165355960264895</v>
      </c>
      <c r="O55" s="95">
        <f t="shared" ref="O55:P55" si="60">IF($B55="I",C55/C51-1,IF($B55="II",SUM(C54:C55)/SUM(C50:C51)-1,IF($B55="III",SUM(C53:C55)/SUM(C49:C51)-1,IF($B55="IV",SUM(C52:C55)/SUM(C48:C51)-1,"NA"))))</f>
        <v>0.44879062736205588</v>
      </c>
      <c r="P55" s="95">
        <f t="shared" si="60"/>
        <v>4.2603550295857993</v>
      </c>
      <c r="Q55" s="95">
        <f t="shared" si="18"/>
        <v>0.16069091860769436</v>
      </c>
      <c r="R55" s="95">
        <f t="shared" si="19"/>
        <v>0.13530169242089762</v>
      </c>
    </row>
    <row r="56" spans="1:18" x14ac:dyDescent="0.35">
      <c r="A56" s="89">
        <v>2017</v>
      </c>
      <c r="B56" s="93" t="s">
        <v>9</v>
      </c>
      <c r="C56" s="94">
        <f t="shared" si="0"/>
        <v>6785</v>
      </c>
      <c r="D56" s="97">
        <v>919</v>
      </c>
      <c r="E56" s="97">
        <v>876</v>
      </c>
      <c r="F56" s="97">
        <v>4990</v>
      </c>
      <c r="G56" s="95">
        <f t="shared" si="5"/>
        <v>-5.1314317673378129E-2</v>
      </c>
      <c r="H56" s="95">
        <f t="shared" si="6"/>
        <v>2.282142857142857</v>
      </c>
      <c r="I56" s="95">
        <f t="shared" si="7"/>
        <v>-0.328735632183908</v>
      </c>
      <c r="J56" s="95">
        <f t="shared" si="8"/>
        <v>-0.1036464882342375</v>
      </c>
      <c r="K56" s="95">
        <f t="shared" si="13"/>
        <v>0.25460362844208451</v>
      </c>
      <c r="L56" s="95">
        <f t="shared" si="14"/>
        <v>3.3039215686274508</v>
      </c>
      <c r="M56" s="95">
        <f t="shared" si="15"/>
        <v>-0.10994416378622707</v>
      </c>
      <c r="N56" s="95">
        <f t="shared" si="16"/>
        <v>0.11193247090554914</v>
      </c>
      <c r="O56" s="95">
        <f t="shared" ref="O56:P56" si="61">IF($B56="I",C56/C52-1,IF($B56="II",SUM(C55:C56)/SUM(C51:C52)-1,IF($B56="III",SUM(C54:C56)/SUM(C50:C52)-1,IF($B56="IV",SUM(C53:C56)/SUM(C49:C52)-1,"NA"))))</f>
        <v>0.29346882056626722</v>
      </c>
      <c r="P56" s="95">
        <f t="shared" si="61"/>
        <v>3.8817498291182497</v>
      </c>
      <c r="Q56" s="95">
        <f t="shared" si="18"/>
        <v>3.6090518923136861E-2</v>
      </c>
      <c r="R56" s="95">
        <f t="shared" si="19"/>
        <v>5.4382870004258121E-2</v>
      </c>
    </row>
    <row r="57" spans="1:18" x14ac:dyDescent="0.35">
      <c r="A57" s="89">
        <v>2017</v>
      </c>
      <c r="B57" s="93" t="s">
        <v>10</v>
      </c>
      <c r="C57" s="94">
        <f t="shared" si="0"/>
        <v>5852</v>
      </c>
      <c r="D57" s="97">
        <v>1113</v>
      </c>
      <c r="E57" s="97">
        <v>1054</v>
      </c>
      <c r="F57" s="97">
        <v>3685</v>
      </c>
      <c r="G57" s="95">
        <f t="shared" si="5"/>
        <v>-0.17262830482115088</v>
      </c>
      <c r="H57" s="95">
        <f t="shared" si="6"/>
        <v>0.46447368421052637</v>
      </c>
      <c r="I57" s="95">
        <f t="shared" si="7"/>
        <v>-0.23843930635838151</v>
      </c>
      <c r="J57" s="95">
        <f t="shared" si="8"/>
        <v>-0.25238385067965108</v>
      </c>
      <c r="K57" s="95">
        <f t="shared" si="13"/>
        <v>0.18394737716354936</v>
      </c>
      <c r="L57" s="95">
        <f t="shared" si="14"/>
        <v>2.7134502923976607</v>
      </c>
      <c r="M57" s="95">
        <f t="shared" si="15"/>
        <v>-2.2273425499231947E-2</v>
      </c>
      <c r="N57" s="95">
        <f t="shared" si="16"/>
        <v>-1.6379633096218593E-2</v>
      </c>
      <c r="O57" s="95">
        <f t="shared" ref="O57:P57" si="62">IF($B57="I",C57/C53-1,IF($B57="II",SUM(C56:C57)/SUM(C52:C53)-1,IF($B57="III",SUM(C55:C57)/SUM(C51:C53)-1,IF($B57="IV",SUM(C54:C57)/SUM(C50:C53)-1,"NA"))))</f>
        <v>0.18394737716354936</v>
      </c>
      <c r="P57" s="95">
        <f t="shared" si="62"/>
        <v>2.7134502923976607</v>
      </c>
      <c r="Q57" s="95">
        <f t="shared" si="18"/>
        <v>-2.2273425499231947E-2</v>
      </c>
      <c r="R57" s="95">
        <f t="shared" si="19"/>
        <v>-1.6379633096218593E-2</v>
      </c>
    </row>
    <row r="58" spans="1:18" x14ac:dyDescent="0.35">
      <c r="A58" s="89">
        <v>2018</v>
      </c>
      <c r="B58" s="93" t="s">
        <v>7</v>
      </c>
      <c r="C58" s="94">
        <f t="shared" si="0"/>
        <v>6371</v>
      </c>
      <c r="D58" s="97">
        <v>494</v>
      </c>
      <c r="E58" s="97">
        <v>1646</v>
      </c>
      <c r="F58" s="97">
        <v>4231</v>
      </c>
      <c r="G58" s="95">
        <f t="shared" si="5"/>
        <v>-0.50822076418371287</v>
      </c>
      <c r="H58" s="95">
        <f t="shared" si="6"/>
        <v>-0.89469196333404388</v>
      </c>
      <c r="I58" s="95">
        <f t="shared" si="7"/>
        <v>-8.5047248471373016E-2</v>
      </c>
      <c r="J58" s="95">
        <f t="shared" si="8"/>
        <v>-0.34555297757153902</v>
      </c>
      <c r="K58" s="95">
        <f t="shared" si="13"/>
        <v>-0.13470530422610716</v>
      </c>
      <c r="L58" s="95">
        <f t="shared" si="14"/>
        <v>-0.35902700995103454</v>
      </c>
      <c r="M58" s="95">
        <f t="shared" si="15"/>
        <v>-4.2097147262914469E-2</v>
      </c>
      <c r="N58" s="95">
        <f t="shared" si="16"/>
        <v>-9.5226626848417761E-2</v>
      </c>
      <c r="O58" s="95">
        <f t="shared" ref="O58:P58" si="63">IF($B58="I",C58/C54-1,IF($B58="II",SUM(C57:C58)/SUM(C53:C54)-1,IF($B58="III",SUM(C56:C58)/SUM(C52:C54)-1,IF($B58="IV",SUM(C55:C58)/SUM(C51:C54)-1,"NA"))))</f>
        <v>-0.50822076418371287</v>
      </c>
      <c r="P58" s="95">
        <f t="shared" si="63"/>
        <v>-0.89469196333404388</v>
      </c>
      <c r="Q58" s="95">
        <f t="shared" si="18"/>
        <v>-8.5047248471373016E-2</v>
      </c>
      <c r="R58" s="95">
        <f t="shared" si="19"/>
        <v>-0.34555297757153902</v>
      </c>
    </row>
    <row r="59" spans="1:18" x14ac:dyDescent="0.35">
      <c r="A59" s="89">
        <v>2018</v>
      </c>
      <c r="B59" s="93" t="s">
        <v>8</v>
      </c>
      <c r="C59" s="94">
        <f t="shared" si="0"/>
        <v>6978</v>
      </c>
      <c r="D59" s="97">
        <v>793</v>
      </c>
      <c r="E59" s="97">
        <v>1178</v>
      </c>
      <c r="F59" s="97">
        <v>5007</v>
      </c>
      <c r="G59" s="95">
        <f t="shared" si="5"/>
        <v>-0.30539518216205452</v>
      </c>
      <c r="H59" s="95">
        <f t="shared" si="6"/>
        <v>-0.48237597911227159</v>
      </c>
      <c r="I59" s="95">
        <f t="shared" si="7"/>
        <v>-0.5531107738998482</v>
      </c>
      <c r="J59" s="95">
        <f t="shared" si="8"/>
        <v>-0.14817965294317792</v>
      </c>
      <c r="K59" s="95">
        <f t="shared" ref="K59:K64" si="64">SUM(C56:C59)/SUM(C52:C55)-1</f>
        <v>-0.30193950464728958</v>
      </c>
      <c r="L59" s="95">
        <f t="shared" si="14"/>
        <v>-0.54302629767313781</v>
      </c>
      <c r="M59" s="95">
        <f t="shared" si="15"/>
        <v>-0.33267827063447497</v>
      </c>
      <c r="N59" s="95">
        <f t="shared" si="16"/>
        <v>-0.21568369893603045</v>
      </c>
      <c r="O59" s="95">
        <f t="shared" ref="O59:P59" si="65">IF($B59="I",C59/C55-1,IF($B59="II",SUM(C58:C59)/SUM(C54:C55)-1,IF($B59="III",SUM(C57:C59)/SUM(C53:C55)-1,IF($B59="IV",SUM(C56:C59)/SUM(C52:C55)-1,"NA"))))</f>
        <v>-0.41963392895961049</v>
      </c>
      <c r="P59" s="95">
        <f t="shared" si="65"/>
        <v>-0.79318656596496862</v>
      </c>
      <c r="Q59" s="95">
        <f t="shared" si="18"/>
        <v>-0.36324689966178125</v>
      </c>
      <c r="R59" s="95">
        <f t="shared" si="19"/>
        <v>-0.25155958843068948</v>
      </c>
    </row>
    <row r="60" spans="1:18" x14ac:dyDescent="0.35">
      <c r="A60" s="89">
        <v>2018</v>
      </c>
      <c r="B60" s="93" t="s">
        <v>9</v>
      </c>
      <c r="C60" s="94">
        <f t="shared" si="0"/>
        <v>7089</v>
      </c>
      <c r="D60" s="97">
        <v>1393</v>
      </c>
      <c r="E60" s="97">
        <v>1452</v>
      </c>
      <c r="F60" s="97">
        <v>4244</v>
      </c>
      <c r="G60" s="95">
        <f t="shared" si="5"/>
        <v>4.4804716285924862E-2</v>
      </c>
      <c r="H60" s="95">
        <f t="shared" si="6"/>
        <v>0.51577801958650715</v>
      </c>
      <c r="I60" s="95">
        <f t="shared" si="7"/>
        <v>0.65753424657534243</v>
      </c>
      <c r="J60" s="95">
        <f t="shared" si="8"/>
        <v>-0.14949899799599198</v>
      </c>
      <c r="K60" s="95">
        <f t="shared" si="64"/>
        <v>-0.28674136574513687</v>
      </c>
      <c r="L60" s="95">
        <f t="shared" si="14"/>
        <v>-0.5199949379903821</v>
      </c>
      <c r="M60" s="95">
        <f t="shared" si="15"/>
        <v>-0.20388349514563109</v>
      </c>
      <c r="N60" s="95">
        <f t="shared" si="16"/>
        <v>-0.22886533105740725</v>
      </c>
      <c r="O60" s="95">
        <f t="shared" ref="O60:P60" si="66">IF($B60="I",C60/C56-1,IF($B60="II",SUM(C59:C60)/SUM(C55:C56)-1,IF($B60="III",SUM(C58:C60)/SUM(C54:C56)-1,IF($B60="IV",SUM(C57:C60)/SUM(C53:C56)-1,"NA"))))</f>
        <v>-0.31383871617538439</v>
      </c>
      <c r="P60" s="95">
        <f t="shared" si="66"/>
        <v>-0.62475497059647156</v>
      </c>
      <c r="Q60" s="95">
        <f t="shared" si="18"/>
        <v>-0.19487855394464315</v>
      </c>
      <c r="R60" s="95">
        <f>IF($B60="I",F60/F56-1,IF($B60="II",SUM(F59:F60)/SUM(F55:F56)-1,IF($B60="III",SUM(F58:F60)/SUM(F54:F56)-1,IF($B60="IV",SUM(F57:F60)/SUM(F53:F56)-1,"NA"))))</f>
        <v>-0.22217734956441471</v>
      </c>
    </row>
    <row r="61" spans="1:18" x14ac:dyDescent="0.35">
      <c r="A61" s="89">
        <v>2018</v>
      </c>
      <c r="B61" s="93" t="s">
        <v>10</v>
      </c>
      <c r="C61" s="94">
        <f t="shared" si="0"/>
        <v>6269</v>
      </c>
      <c r="D61" s="97">
        <v>20</v>
      </c>
      <c r="E61" s="97">
        <v>1611</v>
      </c>
      <c r="F61" s="97">
        <v>4638</v>
      </c>
      <c r="G61" s="95">
        <f t="shared" ref="G61" si="67">C61/C57-1</f>
        <v>7.1257689678742242E-2</v>
      </c>
      <c r="H61" s="95">
        <f t="shared" ref="H61" si="68">D61/D57-1</f>
        <v>-0.98203054806828394</v>
      </c>
      <c r="I61" s="95">
        <f t="shared" ref="I61" si="69">E61/E57-1</f>
        <v>0.52846299810246689</v>
      </c>
      <c r="J61" s="95">
        <f t="shared" ref="J61" si="70">F61/F57-1</f>
        <v>0.25861601085481678</v>
      </c>
      <c r="K61" s="95">
        <f t="shared" si="64"/>
        <v>-0.25060328862450199</v>
      </c>
      <c r="L61" s="95">
        <f t="shared" ref="L61" si="71">SUM(D58:D61)/SUM(D54:D57)-1</f>
        <v>-0.67292549969715321</v>
      </c>
      <c r="M61" s="95">
        <f t="shared" ref="M61" si="72">SUM(E58:E61)/SUM(E54:E57)-1</f>
        <v>-7.5098193244304778E-2</v>
      </c>
      <c r="N61" s="95">
        <f t="shared" ref="N61" si="73">SUM(F58:F61)/SUM(F54:F57)-1</f>
        <v>-0.13788181558664003</v>
      </c>
      <c r="O61" s="95">
        <f t="shared" ref="O61" si="74">IF($B61="I",C61/C57-1,IF($B61="II",SUM(C60:C61)/SUM(C56:C57)-1,IF($B61="III",SUM(C59:C61)/SUM(C55:C57)-1,IF($B61="IV",SUM(C58:C61)/SUM(C54:C57)-1,"NA"))))</f>
        <v>-0.25060328862450199</v>
      </c>
      <c r="P61" s="95">
        <f t="shared" ref="P61" si="75">IF($B61="I",D61/D57-1,IF($B61="II",SUM(D60:D61)/SUM(D56:D57)-1,IF($B61="III",SUM(D59:D61)/SUM(D55:D57)-1,IF($B61="IV",SUM(D58:D61)/SUM(D54:D57)-1,"NA"))))</f>
        <v>-0.67292549969715321</v>
      </c>
      <c r="Q61" s="95">
        <f t="shared" ref="Q61" si="76">IF($B61="I",E61/E57-1,IF($B61="II",SUM(E60:E61)/SUM(E56:E57)-1,IF($B61="III",SUM(E59:E61)/SUM(E55:E57)-1,IF($B61="IV",SUM(E58:E61)/SUM(E54:E57)-1,"NA"))))</f>
        <v>-7.5098193244304778E-2</v>
      </c>
      <c r="R61" s="95">
        <f>IF($B61="I",F61/F57-1,IF($B61="II",SUM(F60:F61)/SUM(F56:F57)-1,IF($B61="III",SUM(F59:F61)/SUM(F55:F57)-1,IF($B61="IV",SUM(F58:F61)/SUM(F54:F57)-1,"NA"))))</f>
        <v>-0.13788181558664003</v>
      </c>
    </row>
    <row r="62" spans="1:18" x14ac:dyDescent="0.35">
      <c r="A62" s="89">
        <v>2019</v>
      </c>
      <c r="B62" s="93" t="s">
        <v>7</v>
      </c>
      <c r="C62" s="94">
        <f t="shared" si="0"/>
        <v>7544</v>
      </c>
      <c r="D62" s="97">
        <v>59</v>
      </c>
      <c r="E62" s="97">
        <v>3601</v>
      </c>
      <c r="F62" s="97">
        <v>3884</v>
      </c>
      <c r="G62" s="95">
        <f t="shared" ref="G62" si="77">C62/C58-1</f>
        <v>0.18411552346570392</v>
      </c>
      <c r="H62" s="95">
        <f t="shared" ref="H62" si="78">D62/D58-1</f>
        <v>-0.88056680161943324</v>
      </c>
      <c r="I62" s="95">
        <f t="shared" ref="I62" si="79">E62/E58-1</f>
        <v>1.1877278250303767</v>
      </c>
      <c r="J62" s="95">
        <f t="shared" ref="J62" si="80">F62/F58-1</f>
        <v>-8.2013708343181335E-2</v>
      </c>
      <c r="K62" s="95">
        <f t="shared" si="64"/>
        <v>-4.0407517037240992E-2</v>
      </c>
      <c r="L62" s="95">
        <f t="shared" ref="L62" si="81">SUM(D59:D62)/SUM(D55:D58)-1</f>
        <v>-0.44184327254805322</v>
      </c>
      <c r="M62" s="95">
        <f t="shared" ref="M62" si="82">SUM(E59:E62)/SUM(E55:E58)-1</f>
        <v>0.26239536381197692</v>
      </c>
      <c r="N62" s="95">
        <f t="shared" ref="N62" si="83">SUM(F59:F62)/SUM(F55:F58)-1</f>
        <v>-5.3822402044293005E-2</v>
      </c>
      <c r="O62" s="95">
        <f t="shared" ref="O62" si="84">IF($B62="I",C62/C58-1,IF($B62="II",SUM(C61:C62)/SUM(C57:C58)-1,IF($B62="III",SUM(C60:C62)/SUM(C56:C58)-1,IF($B62="IV",SUM(C59:C62)/SUM(C55:C58)-1,"NA"))))</f>
        <v>0.18411552346570392</v>
      </c>
      <c r="P62" s="95">
        <f t="shared" ref="P62" si="85">IF($B62="I",D62/D58-1,IF($B62="II",SUM(D61:D62)/SUM(D57:D58)-1,IF($B62="III",SUM(D60:D62)/SUM(D56:D58)-1,IF($B62="IV",SUM(D59:D62)/SUM(D55:D58)-1,"NA"))))</f>
        <v>-0.88056680161943324</v>
      </c>
      <c r="Q62" s="95">
        <f t="shared" ref="Q62" si="86">IF($B62="I",E62/E58-1,IF($B62="II",SUM(E61:E62)/SUM(E57:E58)-1,IF($B62="III",SUM(E60:E62)/SUM(E56:E58)-1,IF($B62="IV",SUM(E59:E62)/SUM(E55:E58)-1,"NA"))))</f>
        <v>1.1877278250303767</v>
      </c>
      <c r="R62" s="95">
        <f>IF($B62="I",F62/F58-1,IF($B62="II",SUM(F61:F62)/SUM(F57:F58)-1,IF($B62="III",SUM(F60:F62)/SUM(F56:F58)-1,IF($B62="IV",SUM(F59:F62)/SUM(F55:F58)-1,"NA"))))</f>
        <v>-8.2013708343181335E-2</v>
      </c>
    </row>
    <row r="63" spans="1:18" x14ac:dyDescent="0.35">
      <c r="A63" s="89">
        <v>2019</v>
      </c>
      <c r="B63" s="93" t="s">
        <v>8</v>
      </c>
      <c r="C63" s="94">
        <f t="shared" si="0"/>
        <v>5951</v>
      </c>
      <c r="D63" s="97">
        <v>508</v>
      </c>
      <c r="E63" s="97">
        <v>1195</v>
      </c>
      <c r="F63" s="97">
        <v>4248</v>
      </c>
      <c r="G63" s="95">
        <f t="shared" ref="G63" si="87">C63/C59-1</f>
        <v>-0.14717684150186294</v>
      </c>
      <c r="H63" s="95">
        <f t="shared" ref="H63" si="88">D63/D59-1</f>
        <v>-0.35939470365699877</v>
      </c>
      <c r="I63" s="95">
        <f t="shared" ref="I63" si="89">E63/E59-1</f>
        <v>1.4431239388794648E-2</v>
      </c>
      <c r="J63" s="95">
        <f t="shared" ref="J63" si="90">F63/F59-1</f>
        <v>-0.15158777711204319</v>
      </c>
      <c r="K63" s="95">
        <f t="shared" si="64"/>
        <v>3.3364119141076065E-2</v>
      </c>
      <c r="L63" s="95">
        <f t="shared" ref="L63" si="91">SUM(D60:D63)/SUM(D56:D59)-1</f>
        <v>-0.40343476950888824</v>
      </c>
      <c r="M63" s="95">
        <f t="shared" ref="M63" si="92">SUM(E60:E63)/SUM(E56:E59)-1</f>
        <v>0.65313420277660916</v>
      </c>
      <c r="N63" s="95">
        <f t="shared" ref="N63" si="93">SUM(F60:F63)/SUM(F56:F59)-1</f>
        <v>-5.0187015017026715E-2</v>
      </c>
      <c r="O63" s="95">
        <f t="shared" ref="O63" si="94">IF($B63="I",C63/C59-1,IF($B63="II",SUM(C62:C63)/SUM(C58:C59)-1,IF($B63="III",SUM(C61:C63)/SUM(C57:C59)-1,IF($B63="IV",SUM(C60:C63)/SUM(C56:C59)-1,"NA"))))</f>
        <v>1.0937148850101108E-2</v>
      </c>
      <c r="P63" s="95">
        <f t="shared" ref="P63" si="95">IF($B63="I",D63/D59-1,IF($B63="II",SUM(D62:D63)/SUM(D58:D59)-1,IF($B63="III",SUM(D61:D63)/SUM(D57:D59)-1,IF($B63="IV",SUM(D60:D63)/SUM(D56:D59)-1,"NA"))))</f>
        <v>-0.55944055944055937</v>
      </c>
      <c r="Q63" s="95">
        <f t="shared" ref="Q63" si="96">IF($B63="I",E63/E59-1,IF($B63="II",SUM(E62:E63)/SUM(E58:E59)-1,IF($B63="III",SUM(E61:E63)/SUM(E57:E59)-1,IF($B63="IV",SUM(E60:E63)/SUM(E56:E59)-1,"NA"))))</f>
        <v>0.69830028328611893</v>
      </c>
      <c r="R63" s="95">
        <f>IF($B63="I",F63/F59-1,IF($B63="II",SUM(F62:F63)/SUM(F58:F59)-1,IF($B63="III",SUM(F61:F63)/SUM(F57:F59)-1,IF($B63="IV",SUM(F60:F63)/SUM(F56:F59)-1,"NA"))))</f>
        <v>-0.11972288374106954</v>
      </c>
    </row>
    <row r="64" spans="1:18" x14ac:dyDescent="0.35">
      <c r="A64" s="89">
        <v>2019</v>
      </c>
      <c r="B64" s="93" t="s">
        <v>9</v>
      </c>
      <c r="C64" s="94">
        <f t="shared" si="0"/>
        <v>7394</v>
      </c>
      <c r="D64" s="97">
        <v>94</v>
      </c>
      <c r="E64" s="97">
        <v>1913</v>
      </c>
      <c r="F64" s="97">
        <v>5387</v>
      </c>
      <c r="G64" s="95">
        <f>C64/C60-1</f>
        <v>4.3024404006206884E-2</v>
      </c>
      <c r="H64" s="95">
        <f t="shared" ref="H64" si="97">D64/D60-1</f>
        <v>-0.93251974156496775</v>
      </c>
      <c r="I64" s="95">
        <f t="shared" ref="I64" si="98">E64/E60-1</f>
        <v>0.31749311294765836</v>
      </c>
      <c r="J64" s="95">
        <f t="shared" ref="J64" si="99">F64/F60-1</f>
        <v>0.26932139491046181</v>
      </c>
      <c r="K64" s="95">
        <f t="shared" si="64"/>
        <v>3.3016356028908289E-2</v>
      </c>
      <c r="L64" s="95">
        <f t="shared" ref="L64" si="100">SUM(D61:D64)/SUM(D57:D60)-1</f>
        <v>-0.82045873978381234</v>
      </c>
      <c r="M64" s="95">
        <f t="shared" ref="M64" si="101">SUM(E61:E64)/SUM(E57:E60)-1</f>
        <v>0.56097560975609762</v>
      </c>
      <c r="N64" s="95">
        <f t="shared" ref="N64" si="102">SUM(F61:F64)/SUM(F57:F60)-1</f>
        <v>5.7668783130424561E-2</v>
      </c>
      <c r="O64" s="95">
        <f t="shared" ref="O64" si="103">IF($B64="I",C64/C60-1,IF($B64="II",SUM(C63:C64)/SUM(C59:C60)-1,IF($B64="III",SUM(C62:C64)/SUM(C58:C60)-1,IF($B64="IV",SUM(C61:C64)/SUM(C57:C60)-1,"NA"))))</f>
        <v>2.2066738428417665E-2</v>
      </c>
      <c r="P64" s="95">
        <f t="shared" ref="P64" si="104">IF($B64="I",D64/D60-1,IF($B64="II",SUM(D63:D64)/SUM(D59:D60)-1,IF($B64="III",SUM(D62:D64)/SUM(D58:D60)-1,IF($B64="IV",SUM(D61:D64)/SUM(D57:D60)-1,"NA"))))</f>
        <v>-0.75335820895522387</v>
      </c>
      <c r="Q64" s="95">
        <f t="shared" ref="Q64" si="105">IF($B64="I",E64/E60-1,IF($B64="II",SUM(E63:E64)/SUM(E59:E60)-1,IF($B64="III",SUM(E62:E64)/SUM(E58:E60)-1,IF($B64="IV",SUM(E61:E64)/SUM(E57:E60)-1,"NA"))))</f>
        <v>0.56898971000935461</v>
      </c>
      <c r="R64" s="95">
        <f>IF($B64="I",F64/F60-1,IF($B64="II",SUM(F63:F64)/SUM(F59:F60)-1,IF($B64="III",SUM(F62:F64)/SUM(F58:F60)-1,IF($B64="IV",SUM(F61:F64)/SUM(F57:F60)-1,"NA"))))</f>
        <v>2.7443999406615571E-3</v>
      </c>
    </row>
    <row r="65" spans="1:18" x14ac:dyDescent="0.35">
      <c r="A65" s="89">
        <v>2019</v>
      </c>
      <c r="B65" s="93" t="s">
        <v>10</v>
      </c>
      <c r="C65" s="94">
        <f t="shared" si="0"/>
        <v>6720</v>
      </c>
      <c r="D65" s="97">
        <v>299</v>
      </c>
      <c r="E65" s="97">
        <v>1835</v>
      </c>
      <c r="F65" s="97">
        <v>4586</v>
      </c>
      <c r="G65" s="95">
        <f t="shared" ref="G65" si="106">C65/C61-1</f>
        <v>7.1941298452703695E-2</v>
      </c>
      <c r="H65" s="95">
        <f t="shared" ref="H65" si="107">D65/D61-1</f>
        <v>13.95</v>
      </c>
      <c r="I65" s="95">
        <f t="shared" ref="I65" si="108">E65/E61-1</f>
        <v>0.13904407200496594</v>
      </c>
      <c r="J65" s="95">
        <f t="shared" ref="J65" si="109">F65/F61-1</f>
        <v>-1.1211729193617903E-2</v>
      </c>
      <c r="K65" s="96">
        <f t="shared" ref="K65" si="110">SUM(C62:C65)/SUM(C58:C61)-1</f>
        <v>3.3773916950612159E-2</v>
      </c>
      <c r="L65" s="95">
        <f t="shared" ref="L65" si="111">SUM(D62:D65)/SUM(D58:D61)-1</f>
        <v>-0.64444444444444438</v>
      </c>
      <c r="M65" s="95">
        <f t="shared" ref="M65" si="112">SUM(E62:E65)/SUM(E58:E61)-1</f>
        <v>0.45133344657720409</v>
      </c>
      <c r="N65" s="95">
        <f t="shared" ref="N65" si="113">SUM(F62:F65)/SUM(F58:F61)-1</f>
        <v>-8.2781456953640031E-4</v>
      </c>
      <c r="O65" s="95">
        <f t="shared" ref="O65" si="114">IF($B65="I",C65/C61-1,IF($B65="II",SUM(C64:C65)/SUM(C60:C61)-1,IF($B65="III",SUM(C63:C65)/SUM(C59:C61)-1,IF($B65="IV",SUM(C62:C65)/SUM(C58:C61)-1,"NA"))))</f>
        <v>3.3773916950612159E-2</v>
      </c>
      <c r="P65" s="95">
        <f t="shared" ref="P65" si="115">IF($B65="I",D65/D61-1,IF($B65="II",SUM(D64:D65)/SUM(D60:D61)-1,IF($B65="III",SUM(D63:D65)/SUM(D59:D61)-1,IF($B65="IV",SUM(D62:D65)/SUM(D58:D61)-1,"NA"))))</f>
        <v>-0.64444444444444438</v>
      </c>
      <c r="Q65" s="95">
        <f t="shared" ref="Q65:R65" si="116">IF($B65="I",E65/E61-1,IF($B65="II",SUM(E64:E65)/SUM(E60:E61)-1,IF($B65="III",SUM(E63:E65)/SUM(E59:E61)-1,IF($B65="IV",SUM(E62:E65)/SUM(E58:E61)-1,"NA"))))</f>
        <v>0.45133344657720409</v>
      </c>
      <c r="R65" s="95">
        <f t="shared" si="116"/>
        <v>-8.2781456953640031E-4</v>
      </c>
    </row>
    <row r="66" spans="1:18" x14ac:dyDescent="0.35">
      <c r="A66" s="89">
        <v>2020</v>
      </c>
      <c r="B66" s="93" t="s">
        <v>7</v>
      </c>
      <c r="C66" s="94">
        <f t="shared" si="0"/>
        <v>6159</v>
      </c>
      <c r="D66" s="97">
        <v>216</v>
      </c>
      <c r="E66" s="97">
        <v>1688</v>
      </c>
      <c r="F66" s="97">
        <v>4255</v>
      </c>
      <c r="G66" s="95">
        <f t="shared" ref="G66" si="117">C66/C62-1</f>
        <v>-0.18358960763520682</v>
      </c>
      <c r="H66" s="95">
        <f t="shared" ref="H66" si="118">D66/D62-1</f>
        <v>2.6610169491525424</v>
      </c>
      <c r="I66" s="95">
        <f t="shared" ref="I66" si="119">E66/E62-1</f>
        <v>-0.53124132185504025</v>
      </c>
      <c r="J66" s="95">
        <f t="shared" ref="J66" si="120">F66/F62-1</f>
        <v>9.552008238928944E-2</v>
      </c>
      <c r="K66" s="96">
        <f t="shared" ref="K66" si="121">SUM(C63:C66)/SUM(C59:C62)-1</f>
        <v>-5.9397417503586847E-2</v>
      </c>
      <c r="L66" s="95">
        <f t="shared" ref="L66" si="122">SUM(D63:D66)/SUM(D59:D62)-1</f>
        <v>-0.50684326710816774</v>
      </c>
      <c r="M66" s="95">
        <f t="shared" ref="M66" si="123">SUM(E63:E66)/SUM(E59:E62)-1</f>
        <v>-0.1544248916092833</v>
      </c>
      <c r="N66" s="95">
        <f t="shared" ref="N66" si="124">SUM(F63:F66)/SUM(F59:F62)-1</f>
        <v>3.955438023968938E-2</v>
      </c>
      <c r="O66" s="95">
        <f t="shared" ref="O66" si="125">IF($B66="I",C66/C62-1,IF($B66="II",SUM(C65:C66)/SUM(C61:C62)-1,IF($B66="III",SUM(C64:C66)/SUM(C60:C62)-1,IF($B66="IV",SUM(C63:C66)/SUM(C59:C62)-1,"NA"))))</f>
        <v>-0.18358960763520682</v>
      </c>
      <c r="P66" s="95">
        <f t="shared" ref="P66" si="126">IF($B66="I",D66/D62-1,IF($B66="II",SUM(D65:D66)/SUM(D61:D62)-1,IF($B66="III",SUM(D64:D66)/SUM(D60:D62)-1,IF($B66="IV",SUM(D63:D66)/SUM(D59:D62)-1,"NA"))))</f>
        <v>2.6610169491525424</v>
      </c>
      <c r="Q66" s="95">
        <f t="shared" ref="Q66" si="127">IF($B66="I",E66/E62-1,IF($B66="II",SUM(E65:E66)/SUM(E61:E62)-1,IF($B66="III",SUM(E64:E66)/SUM(E60:E62)-1,IF($B66="IV",SUM(E63:E66)/SUM(E59:E62)-1,"NA"))))</f>
        <v>-0.53124132185504025</v>
      </c>
      <c r="R66" s="95">
        <f t="shared" ref="R66" si="128">IF($B66="I",F66/F62-1,IF($B66="II",SUM(F65:F66)/SUM(F61:F62)-1,IF($B66="III",SUM(F64:F66)/SUM(F60:F62)-1,IF($B66="IV",SUM(F63:F66)/SUM(F59:F62)-1,"NA"))))</f>
        <v>9.552008238928944E-2</v>
      </c>
    </row>
    <row r="67" spans="1:18" x14ac:dyDescent="0.35">
      <c r="A67" s="89">
        <v>2020</v>
      </c>
      <c r="B67" s="93" t="s">
        <v>8</v>
      </c>
      <c r="C67" s="94">
        <f t="shared" si="0"/>
        <v>1865</v>
      </c>
      <c r="D67" s="97">
        <v>5</v>
      </c>
      <c r="E67" s="97">
        <v>634</v>
      </c>
      <c r="F67" s="97">
        <v>1226</v>
      </c>
      <c r="G67" s="95">
        <f t="shared" ref="G67" si="129">C67/C63-1</f>
        <v>-0.68660729289195088</v>
      </c>
      <c r="H67" s="95">
        <f t="shared" ref="H67" si="130">D67/D63-1</f>
        <v>-0.99015748031496065</v>
      </c>
      <c r="I67" s="95">
        <f t="shared" ref="I67" si="131">E67/E63-1</f>
        <v>-0.46945606694560671</v>
      </c>
      <c r="J67" s="95">
        <f t="shared" ref="J67" si="132">F67/F63-1</f>
        <v>-0.71139359698681726</v>
      </c>
      <c r="K67" s="96">
        <f t="shared" ref="K67" si="133">SUM(C64:C67)/SUM(C60:C63)-1</f>
        <v>-0.17558559565039289</v>
      </c>
      <c r="L67" s="95">
        <f t="shared" ref="L67" si="134">SUM(D64:D67)/SUM(D60:D63)-1</f>
        <v>-0.6898989898989899</v>
      </c>
      <c r="M67" s="95">
        <f t="shared" ref="M67" si="135">SUM(E64:E67)/SUM(E60:E63)-1</f>
        <v>-0.22763710395724646</v>
      </c>
      <c r="N67" s="95">
        <f t="shared" ref="N67" si="136">SUM(F64:F67)/SUM(F60:F63)-1</f>
        <v>-9.1689197131773814E-2</v>
      </c>
      <c r="O67" s="95">
        <f t="shared" ref="O67" si="137">IF($B67="I",C67/C63-1,IF($B67="II",SUM(C66:C67)/SUM(C62:C63)-1,IF($B67="III",SUM(C65:C67)/SUM(C61:C63)-1,IF($B67="IV",SUM(C64:C67)/SUM(C60:C63)-1,"NA"))))</f>
        <v>-0.40540941089292326</v>
      </c>
      <c r="P67" s="95">
        <f t="shared" ref="P67" si="138">IF($B67="I",D67/D63-1,IF($B67="II",SUM(D66:D67)/SUM(D62:D63)-1,IF($B67="III",SUM(D65:D67)/SUM(D61:D63)-1,IF($B67="IV",SUM(D64:D67)/SUM(D60:D63)-1,"NA"))))</f>
        <v>-0.61022927689594364</v>
      </c>
      <c r="Q67" s="95">
        <f t="shared" ref="Q67" si="139">IF($B67="I",E67/E63-1,IF($B67="II",SUM(E66:E67)/SUM(E62:E63)-1,IF($B67="III",SUM(E65:E67)/SUM(E61:E63)-1,IF($B67="IV",SUM(E64:E67)/SUM(E60:E63)-1,"NA"))))</f>
        <v>-0.51584653878231856</v>
      </c>
      <c r="R67" s="95">
        <f t="shared" ref="R67" si="140">IF($B67="I",F67/F63-1,IF($B67="II",SUM(F66:F67)/SUM(F62:F63)-1,IF($B67="III",SUM(F65:F67)/SUM(F61:F63)-1,IF($B67="IV",SUM(F64:F67)/SUM(F60:F63)-1,"NA"))))</f>
        <v>-0.32599606492867683</v>
      </c>
    </row>
    <row r="68" spans="1:18" x14ac:dyDescent="0.35">
      <c r="A68" s="89">
        <v>2020</v>
      </c>
      <c r="B68" s="93" t="s">
        <v>9</v>
      </c>
      <c r="C68" s="94">
        <f t="shared" si="0"/>
        <v>7246</v>
      </c>
      <c r="D68" s="97">
        <v>22</v>
      </c>
      <c r="E68" s="97">
        <v>1741</v>
      </c>
      <c r="F68" s="97">
        <v>5483</v>
      </c>
      <c r="G68" s="95">
        <f t="shared" ref="G68:G69" si="141">C68/C64-1</f>
        <v>-2.0016229375169003E-2</v>
      </c>
      <c r="H68" s="95">
        <f t="shared" ref="H68:H69" si="142">D68/D64-1</f>
        <v>-0.76595744680851063</v>
      </c>
      <c r="I68" s="95">
        <f t="shared" ref="I68:I69" si="143">E68/E64-1</f>
        <v>-8.9911134343962362E-2</v>
      </c>
      <c r="J68" s="95">
        <f t="shared" ref="J68:J69" si="144">F68/F64-1</f>
        <v>1.7820679413402596E-2</v>
      </c>
      <c r="K68" s="96">
        <f t="shared" ref="K68:K69" si="145">SUM(C65:C68)/SUM(C61:C64)-1</f>
        <v>-0.19029383607040284</v>
      </c>
      <c r="L68" s="95">
        <f t="shared" ref="L68:L69" si="146">SUM(D65:D68)/SUM(D61:D64)-1</f>
        <v>-0.20411160058737154</v>
      </c>
      <c r="M68" s="95">
        <f t="shared" ref="M68:M69" si="147">SUM(E65:E68)/SUM(E61:E64)-1</f>
        <v>-0.29110576923076925</v>
      </c>
      <c r="N68" s="95">
        <f t="shared" ref="N68:N69" si="148">SUM(F65:F68)/SUM(F61:F64)-1</f>
        <v>-0.14358098804868646</v>
      </c>
      <c r="O68" s="95">
        <f t="shared" ref="O68:O69" si="149">IF($B68="I",C68/C64-1,IF($B68="II",SUM(C67:C68)/SUM(C63:C64)-1,IF($B68="III",SUM(C66:C68)/SUM(C62:C64)-1,IF($B68="IV",SUM(C65:C68)/SUM(C61:C64)-1,"NA"))))</f>
        <v>-0.26899325003590402</v>
      </c>
      <c r="P68" s="95">
        <f t="shared" ref="P68:P69" si="150">IF($B68="I",D68/D64-1,IF($B68="II",SUM(D67:D68)/SUM(D63:D64)-1,IF($B68="III",SUM(D66:D68)/SUM(D62:D64)-1,IF($B68="IV",SUM(D65:D68)/SUM(D61:D64)-1,"NA"))))</f>
        <v>-0.63237518910741297</v>
      </c>
      <c r="Q68" s="95">
        <f t="shared" ref="Q68:Q69" si="151">IF($B68="I",E68/E64-1,IF($B68="II",SUM(E67:E68)/SUM(E63:E64)-1,IF($B68="III",SUM(E66:E68)/SUM(E62:E64)-1,IF($B68="IV",SUM(E65:E68)/SUM(E61:E64)-1,"NA"))))</f>
        <v>-0.39439558801609775</v>
      </c>
      <c r="R68" s="95">
        <f t="shared" ref="R68:R69" si="152">IF($B68="I",F68/F64-1,IF($B68="II",SUM(F67:F68)/SUM(F63:F64)-1,IF($B68="III",SUM(F66:F68)/SUM(F62:F64)-1,IF($B68="IV",SUM(F65:F68)/SUM(F61:F64)-1,"NA"))))</f>
        <v>-0.18899326873289446</v>
      </c>
    </row>
    <row r="69" spans="1:18" x14ac:dyDescent="0.35">
      <c r="A69" s="89">
        <v>2020</v>
      </c>
      <c r="B69" s="93" t="s">
        <v>10</v>
      </c>
      <c r="C69" s="94">
        <f t="shared" si="0"/>
        <v>7801</v>
      </c>
      <c r="D69" s="97">
        <v>826</v>
      </c>
      <c r="E69" s="97">
        <v>3822</v>
      </c>
      <c r="F69" s="97">
        <v>3153</v>
      </c>
      <c r="G69" s="95">
        <f t="shared" si="141"/>
        <v>0.16086309523809517</v>
      </c>
      <c r="H69" s="95">
        <f t="shared" si="142"/>
        <v>1.7625418060200668</v>
      </c>
      <c r="I69" s="95">
        <f t="shared" si="143"/>
        <v>1.0828337874659399</v>
      </c>
      <c r="J69" s="95">
        <f t="shared" si="144"/>
        <v>-0.31247274313126905</v>
      </c>
      <c r="K69" s="96">
        <f t="shared" si="145"/>
        <v>-0.16436669202071785</v>
      </c>
      <c r="L69" s="95">
        <f t="shared" si="146"/>
        <v>0.11354166666666665</v>
      </c>
      <c r="M69" s="95">
        <f t="shared" si="147"/>
        <v>-7.7130149812734028E-2</v>
      </c>
      <c r="N69" s="95">
        <f t="shared" si="148"/>
        <v>-0.2202706434686551</v>
      </c>
      <c r="O69" s="95">
        <f t="shared" si="149"/>
        <v>-0.16436669202071785</v>
      </c>
      <c r="P69" s="95">
        <f t="shared" si="150"/>
        <v>0.11354166666666665</v>
      </c>
      <c r="Q69" s="95">
        <f t="shared" si="151"/>
        <v>-7.7130149812734028E-2</v>
      </c>
      <c r="R69" s="95">
        <f t="shared" si="152"/>
        <v>-0.2202706434686551</v>
      </c>
    </row>
    <row r="70" spans="1:18" x14ac:dyDescent="0.35">
      <c r="A70" s="89">
        <v>2021</v>
      </c>
      <c r="B70" s="93" t="s">
        <v>7</v>
      </c>
      <c r="C70" s="94">
        <f t="shared" si="0"/>
        <v>8881</v>
      </c>
      <c r="D70" s="97">
        <v>127</v>
      </c>
      <c r="E70" s="97">
        <v>3031</v>
      </c>
      <c r="F70" s="97">
        <v>5723</v>
      </c>
      <c r="G70" s="95">
        <f t="shared" ref="G70" si="153">C70/C66-1</f>
        <v>0.44195486280240304</v>
      </c>
      <c r="H70" s="95">
        <f t="shared" ref="H70" si="154">D70/D66-1</f>
        <v>-0.41203703703703709</v>
      </c>
      <c r="I70" s="95">
        <f t="shared" ref="I70" si="155">E70/E66-1</f>
        <v>0.79561611374407581</v>
      </c>
      <c r="J70" s="95">
        <f t="shared" ref="J70" si="156">F70/F66-1</f>
        <v>0.34500587544065797</v>
      </c>
      <c r="K70" s="96">
        <f t="shared" ref="K70" si="157">SUM(C67:C70)/SUM(C63:C66)-1</f>
        <v>-1.6435326418547946E-2</v>
      </c>
      <c r="L70" s="95">
        <f t="shared" ref="L70" si="158">SUM(D67:D70)/SUM(D63:D66)-1</f>
        <v>-0.12264995523724265</v>
      </c>
      <c r="M70" s="95">
        <f t="shared" ref="M70" si="159">SUM(E67:E70)/SUM(E63:E66)-1</f>
        <v>0.39164530236766693</v>
      </c>
      <c r="N70" s="95">
        <f t="shared" ref="N70" si="160">SUM(F67:F70)/SUM(F63:F66)-1</f>
        <v>-0.15647326261095473</v>
      </c>
      <c r="O70" s="95">
        <f t="shared" ref="O70" si="161">IF($B70="I",C70/C66-1,IF($B70="II",SUM(C69:C70)/SUM(C65:C66)-1,IF($B70="III",SUM(C68:C70)/SUM(C64:C66)-1,IF($B70="IV",SUM(C67:C70)/SUM(C63:C66)-1,"NA"))))</f>
        <v>0.44195486280240304</v>
      </c>
      <c r="P70" s="95">
        <f t="shared" ref="P70" si="162">IF($B70="I",D70/D66-1,IF($B70="II",SUM(D69:D70)/SUM(D65:D66)-1,IF($B70="III",SUM(D68:D70)/SUM(D64:D66)-1,IF($B70="IV",SUM(D67:D70)/SUM(D63:D66)-1,"NA"))))</f>
        <v>-0.41203703703703709</v>
      </c>
      <c r="Q70" s="95">
        <f t="shared" ref="Q70" si="163">IF($B70="I",E70/E66-1,IF($B70="II",SUM(E69:E70)/SUM(E65:E66)-1,IF($B70="III",SUM(E68:E70)/SUM(E64:E66)-1,IF($B70="IV",SUM(E67:E70)/SUM(E63:E66)-1,"NA"))))</f>
        <v>0.79561611374407581</v>
      </c>
      <c r="R70" s="95">
        <f t="shared" ref="R70" si="164">IF($B70="I",F70/F66-1,IF($B70="II",SUM(F69:F70)/SUM(F65:F66)-1,IF($B70="III",SUM(F68:F70)/SUM(F64:F66)-1,IF($B70="IV",SUM(F67:F70)/SUM(F63:F66)-1,"NA"))))</f>
        <v>0.34500587544065797</v>
      </c>
    </row>
    <row r="71" spans="1:18" x14ac:dyDescent="0.35">
      <c r="A71" s="89">
        <v>2021</v>
      </c>
      <c r="B71" s="93" t="s">
        <v>8</v>
      </c>
      <c r="C71" s="94">
        <f t="shared" si="0"/>
        <v>8237</v>
      </c>
      <c r="D71" s="97">
        <v>265</v>
      </c>
      <c r="E71" s="97">
        <v>3780</v>
      </c>
      <c r="F71" s="97">
        <v>4192</v>
      </c>
      <c r="G71" s="95">
        <f t="shared" ref="G71" si="165">C71/C67-1</f>
        <v>3.4166219839142089</v>
      </c>
      <c r="H71" s="95">
        <f t="shared" ref="H71" si="166">D71/D67-1</f>
        <v>52</v>
      </c>
      <c r="I71" s="95">
        <f t="shared" ref="I71" si="167">E71/E67-1</f>
        <v>4.9621451104100949</v>
      </c>
      <c r="J71" s="95">
        <f t="shared" ref="J71" si="168">F71/F67-1</f>
        <v>2.4192495921696575</v>
      </c>
      <c r="K71" s="96">
        <f t="shared" ref="K71" si="169">SUM(C68:C71)/SUM(C64:C67)-1</f>
        <v>0.45293161080495081</v>
      </c>
      <c r="L71" s="95">
        <f t="shared" ref="L71" si="170">SUM(D68:D71)/SUM(D64:D67)-1</f>
        <v>1.0195439739413681</v>
      </c>
      <c r="M71" s="95">
        <f t="shared" ref="M71" si="171">SUM(E68:E71)/SUM(E64:E67)-1</f>
        <v>1.0385502471169685</v>
      </c>
      <c r="N71" s="95">
        <f t="shared" ref="N71" si="172">SUM(F68:F71)/SUM(F64:F67)-1</f>
        <v>0.20040119063025763</v>
      </c>
      <c r="O71" s="95">
        <f t="shared" ref="O71" si="173">IF($B71="I",C71/C67-1,IF($B71="II",SUM(C70:C71)/SUM(C66:C67)-1,IF($B71="III",SUM(C69:C71)/SUM(C65:C67)-1,IF($B71="IV",SUM(C68:C71)/SUM(C64:C67)-1,"NA"))))</f>
        <v>1.1333499501495514</v>
      </c>
      <c r="P71" s="95">
        <f t="shared" ref="P71" si="174">IF($B71="I",D71/D67-1,IF($B71="II",SUM(D70:D71)/SUM(D66:D67)-1,IF($B71="III",SUM(D69:D71)/SUM(D65:D67)-1,IF($B71="IV",SUM(D68:D71)/SUM(D64:D67)-1,"NA"))))</f>
        <v>0.7737556561085972</v>
      </c>
      <c r="Q71" s="95">
        <f t="shared" ref="Q71" si="175">IF($B71="I",E71/E67-1,IF($B71="II",SUM(E70:E71)/SUM(E66:E67)-1,IF($B71="III",SUM(E69:E71)/SUM(E65:E67)-1,IF($B71="IV",SUM(E68:E71)/SUM(E64:E67)-1,"NA"))))</f>
        <v>1.9332472006890611</v>
      </c>
      <c r="R71" s="95">
        <f t="shared" ref="R71" si="176">IF($B71="I",F71/F67-1,IF($B71="II",SUM(F70:F71)/SUM(F66:F67)-1,IF($B71="III",SUM(F69:F71)/SUM(F65:F67)-1,IF($B71="IV",SUM(F68:F71)/SUM(F64:F67)-1,"NA"))))</f>
        <v>0.80897646414887792</v>
      </c>
    </row>
    <row r="72" spans="1:18" x14ac:dyDescent="0.35">
      <c r="A72" s="89">
        <v>2021</v>
      </c>
      <c r="B72" s="93" t="s">
        <v>9</v>
      </c>
      <c r="C72" s="94">
        <f t="shared" si="0"/>
        <v>10454</v>
      </c>
      <c r="D72" s="97">
        <v>193</v>
      </c>
      <c r="E72" s="97">
        <v>4526</v>
      </c>
      <c r="F72" s="97">
        <v>5735</v>
      </c>
      <c r="G72" s="95">
        <f t="shared" ref="G72" si="177">C72/C68-1</f>
        <v>0.44272702180513379</v>
      </c>
      <c r="H72" s="95">
        <f t="shared" ref="H72" si="178">D72/D68-1</f>
        <v>7.7727272727272734</v>
      </c>
      <c r="I72" s="95">
        <f t="shared" ref="I72" si="179">E72/E68-1</f>
        <v>1.5996553704767376</v>
      </c>
      <c r="J72" s="95">
        <f t="shared" ref="J72" si="180">F72/F68-1</f>
        <v>4.5960240744118197E-2</v>
      </c>
      <c r="K72" s="96">
        <f t="shared" ref="K72" si="181">SUM(C69:C72)/SUM(C65:C68)-1</f>
        <v>0.60859481582537511</v>
      </c>
      <c r="L72" s="95">
        <f t="shared" ref="L72" si="182">SUM(D69:D72)/SUM(D65:D68)-1</f>
        <v>1.603321033210332</v>
      </c>
      <c r="M72" s="95">
        <f t="shared" ref="M72" si="183">SUM(E69:E72)/SUM(E65:E68)-1</f>
        <v>1.5701932858596135</v>
      </c>
      <c r="N72" s="95">
        <f t="shared" ref="N72" si="184">SUM(F69:F72)/SUM(F65:F68)-1</f>
        <v>0.20919614147909971</v>
      </c>
      <c r="O72" s="95">
        <f t="shared" ref="O72" si="185">IF($B72="I",C72/C68-1,IF($B72="II",SUM(C71:C72)/SUM(C67:C68)-1,IF($B72="III",SUM(C70:C72)/SUM(C66:C68)-1,IF($B72="IV",SUM(C69:C72)/SUM(C65:C68)-1,"NA"))))</f>
        <v>0.80563195808775379</v>
      </c>
      <c r="P72" s="95">
        <f t="shared" ref="P72" si="186">IF($B72="I",D72/D68-1,IF($B72="II",SUM(D71:D72)/SUM(D67:D68)-1,IF($B72="III",SUM(D70:D72)/SUM(D66:D68)-1,IF($B72="IV",SUM(D69:D72)/SUM(D65:D68)-1,"NA"))))</f>
        <v>1.4074074074074074</v>
      </c>
      <c r="Q72" s="95">
        <f t="shared" ref="Q72" si="187">IF($B72="I",E72/E68-1,IF($B72="II",SUM(E71:E72)/SUM(E67:E68)-1,IF($B72="III",SUM(E70:E72)/SUM(E66:E68)-1,IF($B72="IV",SUM(E69:E72)/SUM(E65:E68)-1,"NA"))))</f>
        <v>1.7903027319714497</v>
      </c>
      <c r="R72" s="95">
        <f t="shared" ref="R72" si="188">IF($B72="I",F72/F68-1,IF($B72="II",SUM(F71:F72)/SUM(F67:F68)-1,IF($B72="III",SUM(F70:F72)/SUM(F66:F68)-1,IF($B72="IV",SUM(F69:F72)/SUM(F65:F68)-1,"NA"))))</f>
        <v>0.42739875957679674</v>
      </c>
    </row>
    <row r="73" spans="1:18" x14ac:dyDescent="0.35">
      <c r="A73" s="89">
        <v>2021</v>
      </c>
      <c r="B73" s="93" t="s">
        <v>10</v>
      </c>
      <c r="C73" s="94">
        <f t="shared" si="0"/>
        <v>11072</v>
      </c>
      <c r="D73" s="97">
        <v>819</v>
      </c>
      <c r="E73" s="97">
        <v>6370</v>
      </c>
      <c r="F73" s="97">
        <v>3883</v>
      </c>
      <c r="G73" s="95">
        <f t="shared" ref="G73" si="189">C73/C69-1</f>
        <v>0.41930521727983594</v>
      </c>
      <c r="H73" s="95">
        <f t="shared" ref="H73" si="190">D73/D69-1</f>
        <v>-8.4745762711864181E-3</v>
      </c>
      <c r="I73" s="95">
        <f t="shared" ref="I73" si="191">E73/E69-1</f>
        <v>0.66666666666666674</v>
      </c>
      <c r="J73" s="95">
        <f t="shared" ref="J73" si="192">F73/F69-1</f>
        <v>0.23152553124008879</v>
      </c>
      <c r="K73" s="96">
        <f t="shared" ref="K73" si="193">SUM(C70:C73)/SUM(C66:C69)-1</f>
        <v>0.67500325083438084</v>
      </c>
      <c r="L73" s="95">
        <f t="shared" ref="L73" si="194">SUM(D70:D73)/SUM(D66:D69)-1</f>
        <v>0.31337698783910195</v>
      </c>
      <c r="M73" s="95">
        <f t="shared" ref="M73" si="195">SUM(E70:E73)/SUM(E66:E69)-1</f>
        <v>1.2456563094483197</v>
      </c>
      <c r="N73" s="95">
        <f t="shared" ref="N73" si="196">SUM(F70:F73)/SUM(F66:F69)-1</f>
        <v>0.38365091733371104</v>
      </c>
      <c r="O73" s="95">
        <f t="shared" ref="O73" si="197">IF($B73="I",C73/C69-1,IF($B73="II",SUM(C72:C73)/SUM(C68:C69)-1,IF($B73="III",SUM(C71:C73)/SUM(C67:C69)-1,IF($B73="IV",SUM(C70:C73)/SUM(C66:C69)-1,"NA"))))</f>
        <v>0.67500325083438084</v>
      </c>
      <c r="P73" s="95">
        <f t="shared" ref="P73" si="198">IF($B73="I",D73/D69-1,IF($B73="II",SUM(D72:D73)/SUM(D68:D69)-1,IF($B73="III",SUM(D71:D73)/SUM(D67:D69)-1,IF($B73="IV",SUM(D70:D73)/SUM(D66:D69)-1,"NA"))))</f>
        <v>0.31337698783910195</v>
      </c>
      <c r="Q73" s="95">
        <f t="shared" ref="Q73" si="199">IF($B73="I",E73/E69-1,IF($B73="II",SUM(E72:E73)/SUM(E68:E69)-1,IF($B73="III",SUM(E71:E73)/SUM(E67:E69)-1,IF($B73="IV",SUM(E70:E73)/SUM(E66:E69)-1,"NA"))))</f>
        <v>1.2456563094483197</v>
      </c>
      <c r="R73" s="95">
        <f t="shared" ref="R73" si="200">IF($B73="I",F73/F69-1,IF($B73="II",SUM(F72:F73)/SUM(F68:F69)-1,IF($B73="III",SUM(F71:F73)/SUM(F67:F69)-1,IF($B73="IV",SUM(F70:F73)/SUM(F66:F69)-1,"NA"))))</f>
        <v>0.38365091733371104</v>
      </c>
    </row>
    <row r="74" spans="1:18" x14ac:dyDescent="0.35">
      <c r="A74" s="89">
        <v>2022</v>
      </c>
      <c r="B74" s="93" t="s">
        <v>7</v>
      </c>
      <c r="C74" s="94">
        <f t="shared" si="0"/>
        <v>14300</v>
      </c>
      <c r="D74" s="97">
        <v>23</v>
      </c>
      <c r="E74" s="97">
        <v>8136</v>
      </c>
      <c r="F74" s="97">
        <v>6141</v>
      </c>
      <c r="G74" s="95">
        <f t="shared" ref="G74:G75" si="201">C74/C70-1</f>
        <v>0.61017903389257966</v>
      </c>
      <c r="H74" s="95">
        <f t="shared" ref="H74:H75" si="202">D74/D70-1</f>
        <v>-0.81889763779527558</v>
      </c>
      <c r="I74" s="95">
        <f t="shared" ref="I74:I75" si="203">E74/E70-1</f>
        <v>1.6842626195974928</v>
      </c>
      <c r="J74" s="95">
        <f t="shared" ref="J74:J75" si="204">F74/F70-1</f>
        <v>7.3038616110431498E-2</v>
      </c>
      <c r="K74" s="96">
        <f t="shared" ref="K74:K75" si="205">SUM(C71:C74)/SUM(C67:C70)-1</f>
        <v>0.70833171790795957</v>
      </c>
      <c r="L74" s="95">
        <f t="shared" ref="L74:L75" si="206">SUM(D71:D74)/SUM(D67:D70)-1</f>
        <v>0.32653061224489788</v>
      </c>
      <c r="M74" s="95">
        <f t="shared" ref="M74:M75" si="207">SUM(E71:E74)/SUM(E67:E70)-1</f>
        <v>1.472041612483745</v>
      </c>
      <c r="N74" s="95">
        <f t="shared" ref="N74:N75" si="208">SUM(F71:F74)/SUM(F67:F70)-1</f>
        <v>0.28014116137311507</v>
      </c>
      <c r="O74" s="95">
        <f t="shared" ref="O74:O75" si="209">IF($B74="I",C74/C70-1,IF($B74="II",SUM(C73:C74)/SUM(C69:C70)-1,IF($B74="III",SUM(C72:C74)/SUM(C68:C70)-1,IF($B74="IV",SUM(C71:C74)/SUM(C67:C70)-1,"NA"))))</f>
        <v>0.61017903389257966</v>
      </c>
      <c r="P74" s="95">
        <f t="shared" ref="P74:P75" si="210">IF($B74="I",D74/D70-1,IF($B74="II",SUM(D73:D74)/SUM(D69:D70)-1,IF($B74="III",SUM(D72:D74)/SUM(D68:D70)-1,IF($B74="IV",SUM(D71:D74)/SUM(D67:D70)-1,"NA"))))</f>
        <v>-0.81889763779527558</v>
      </c>
      <c r="Q74" s="95">
        <f t="shared" ref="Q74:Q75" si="211">IF($B74="I",E74/E70-1,IF($B74="II",SUM(E73:E74)/SUM(E69:E70)-1,IF($B74="III",SUM(E72:E74)/SUM(E68:E70)-1,IF($B74="IV",SUM(E71:E74)/SUM(E67:E70)-1,"NA"))))</f>
        <v>1.6842626195974928</v>
      </c>
      <c r="R74" s="95">
        <f t="shared" ref="R74:R75" si="212">IF($B74="I",F74/F70-1,IF($B74="II",SUM(F73:F74)/SUM(F69:F70)-1,IF($B74="III",SUM(F72:F74)/SUM(F68:F70)-1,IF($B74="IV",SUM(F71:F74)/SUM(F67:F70)-1,"NA"))))</f>
        <v>7.3038616110431498E-2</v>
      </c>
    </row>
    <row r="75" spans="1:18" x14ac:dyDescent="0.35">
      <c r="A75" s="89">
        <v>2022</v>
      </c>
      <c r="B75" s="93" t="s">
        <v>8</v>
      </c>
      <c r="C75" s="94">
        <f t="shared" si="0"/>
        <v>11133</v>
      </c>
      <c r="D75" s="97">
        <v>357</v>
      </c>
      <c r="E75" s="97">
        <v>3898</v>
      </c>
      <c r="F75" s="97">
        <v>6878</v>
      </c>
      <c r="G75" s="95">
        <f t="shared" si="201"/>
        <v>0.35158431467767381</v>
      </c>
      <c r="H75" s="95">
        <f t="shared" si="202"/>
        <v>0.34716981132075464</v>
      </c>
      <c r="I75" s="95">
        <f t="shared" si="203"/>
        <v>3.1216931216931254E-2</v>
      </c>
      <c r="J75" s="95">
        <f t="shared" si="204"/>
        <v>0.6407442748091603</v>
      </c>
      <c r="K75" s="96">
        <f t="shared" si="205"/>
        <v>0.45994092958184352</v>
      </c>
      <c r="L75" s="95">
        <f t="shared" si="206"/>
        <v>0.1225806451612903</v>
      </c>
      <c r="M75" s="95">
        <f t="shared" si="207"/>
        <v>0.85307903668983354</v>
      </c>
      <c r="N75" s="95">
        <f t="shared" si="208"/>
        <v>0.22025766805023994</v>
      </c>
      <c r="O75" s="95">
        <f t="shared" si="209"/>
        <v>0.48574599836429488</v>
      </c>
      <c r="P75" s="95">
        <f t="shared" si="210"/>
        <v>-3.0612244897959218E-2</v>
      </c>
      <c r="Q75" s="95">
        <f t="shared" si="211"/>
        <v>0.76684774629276165</v>
      </c>
      <c r="R75" s="95">
        <f t="shared" si="212"/>
        <v>0.31306101865859803</v>
      </c>
    </row>
    <row r="76" spans="1:18" x14ac:dyDescent="0.35">
      <c r="A76" s="89">
        <v>2022</v>
      </c>
      <c r="B76" s="93" t="s">
        <v>9</v>
      </c>
      <c r="C76" s="94">
        <f t="shared" si="0"/>
        <v>10828</v>
      </c>
      <c r="D76" s="97">
        <v>695</v>
      </c>
      <c r="E76" s="97">
        <v>4885</v>
      </c>
      <c r="F76" s="97">
        <v>5248</v>
      </c>
      <c r="G76" s="95">
        <f t="shared" ref="G76" si="213">C76/C72-1</f>
        <v>3.5775779605892399E-2</v>
      </c>
      <c r="H76" s="95">
        <f t="shared" ref="H76" si="214">D76/D72-1</f>
        <v>2.6010362694300517</v>
      </c>
      <c r="I76" s="95">
        <f t="shared" ref="I76" si="215">E76/E72-1</f>
        <v>7.9319487406098066E-2</v>
      </c>
      <c r="J76" s="95">
        <f t="shared" ref="J76" si="216">F76/F72-1</f>
        <v>-8.4917175239755838E-2</v>
      </c>
      <c r="K76" s="96">
        <f t="shared" ref="K76" si="217">SUM(C73:C76)/SUM(C69:C72)-1</f>
        <v>0.33811098860712963</v>
      </c>
      <c r="L76" s="95">
        <f t="shared" ref="L76" si="218">SUM(D73:D76)/SUM(D69:D72)-1</f>
        <v>0.34231041814316088</v>
      </c>
      <c r="M76" s="95">
        <f t="shared" ref="M76" si="219">SUM(E73:E76)/SUM(E69:E72)-1</f>
        <v>0.53631506036018206</v>
      </c>
      <c r="N76" s="95">
        <f t="shared" ref="N76" si="220">SUM(F73:F76)/SUM(F69:F72)-1</f>
        <v>0.17800351007817894</v>
      </c>
      <c r="O76" s="95">
        <f t="shared" ref="O76" si="221">IF($B76="I",C76/C72-1,IF($B76="II",SUM(C75:C76)/SUM(C71:C72)-1,IF($B76="III",SUM(C74:C76)/SUM(C70:C72)-1,IF($B76="IV",SUM(C73:C76)/SUM(C69:C72)-1,"NA"))))</f>
        <v>0.31513854635137095</v>
      </c>
      <c r="P76" s="95">
        <f t="shared" ref="P76" si="222">IF($B76="I",D76/D72-1,IF($B76="II",SUM(D75:D76)/SUM(D71:D72)-1,IF($B76="III",SUM(D74:D76)/SUM(D70:D72)-1,IF($B76="IV",SUM(D73:D76)/SUM(D69:D72)-1,"NA"))))</f>
        <v>0.83760683760683752</v>
      </c>
      <c r="Q76" s="95">
        <f t="shared" ref="Q76" si="223">IF($B76="I",E76/E72-1,IF($B76="II",SUM(E75:E76)/SUM(E71:E72)-1,IF($B76="III",SUM(E74:E76)/SUM(E70:E72)-1,IF($B76="IV",SUM(E73:E76)/SUM(E69:E72)-1,"NA"))))</f>
        <v>0.49237011555085131</v>
      </c>
      <c r="R76" s="95">
        <f t="shared" ref="R76" si="224">IF($B76="I",F76/F72-1,IF($B76="II",SUM(F75:F76)/SUM(F71:F72)-1,IF($B76="III",SUM(F74:F76)/SUM(F70:F72)-1,IF($B76="IV",SUM(F73:F76)/SUM(F69:F72)-1,"NA"))))</f>
        <v>0.16722044728434504</v>
      </c>
    </row>
    <row r="77" spans="1:18" x14ac:dyDescent="0.35">
      <c r="A77" s="89">
        <v>2022</v>
      </c>
      <c r="B77" s="93" t="s">
        <v>10</v>
      </c>
      <c r="C77" s="94">
        <f t="shared" si="0"/>
        <v>9282</v>
      </c>
      <c r="D77" s="97">
        <v>199</v>
      </c>
      <c r="E77" s="97">
        <v>5172</v>
      </c>
      <c r="F77" s="97">
        <v>3911</v>
      </c>
      <c r="G77" s="95">
        <f t="shared" ref="G77" si="225">C77/C73-1</f>
        <v>-0.16166907514450868</v>
      </c>
      <c r="H77" s="95">
        <f t="shared" ref="H77" si="226">D77/D73-1</f>
        <v>-0.757020757020757</v>
      </c>
      <c r="I77" s="95">
        <f t="shared" ref="I77" si="227">E77/E73-1</f>
        <v>-0.18806907378335946</v>
      </c>
      <c r="J77" s="95">
        <f t="shared" ref="J77" si="228">F77/F73-1</f>
        <v>7.2109193922225145E-3</v>
      </c>
      <c r="K77" s="96">
        <f t="shared" ref="K77" si="229">SUM(C74:C77)/SUM(C70:C73)-1</f>
        <v>0.17852706759134662</v>
      </c>
      <c r="L77" s="95">
        <f t="shared" ref="L77" si="230">SUM(D74:D77)/SUM(D70:D73)-1</f>
        <v>-9.259259259259256E-2</v>
      </c>
      <c r="M77" s="95">
        <f t="shared" ref="M77" si="231">SUM(E74:E77)/SUM(E70:E73)-1</f>
        <v>0.24758570057039586</v>
      </c>
      <c r="N77" s="95">
        <f t="shared" ref="N77" si="232">SUM(F74:F77)/SUM(F70:F73)-1</f>
        <v>0.13541186709670816</v>
      </c>
      <c r="O77" s="95">
        <f t="shared" ref="O77" si="233">IF($B77="I",C77/C73-1,IF($B77="II",SUM(C76:C77)/SUM(C72:C73)-1,IF($B77="III",SUM(C75:C77)/SUM(C71:C73)-1,IF($B77="IV",SUM(C74:C77)/SUM(C70:C73)-1,"NA"))))</f>
        <v>0.17852706759134662</v>
      </c>
      <c r="P77" s="95">
        <f t="shared" ref="P77" si="234">IF($B77="I",D77/D73-1,IF($B77="II",SUM(D76:D77)/SUM(D72:D73)-1,IF($B77="III",SUM(D75:D77)/SUM(D71:D73)-1,IF($B77="IV",SUM(D74:D77)/SUM(D70:D73)-1,"NA"))))</f>
        <v>-9.259259259259256E-2</v>
      </c>
      <c r="Q77" s="95">
        <f t="shared" ref="Q77" si="235">IF($B77="I",E77/E73-1,IF($B77="II",SUM(E76:E77)/SUM(E72:E73)-1,IF($B77="III",SUM(E75:E77)/SUM(E71:E73)-1,IF($B77="IV",SUM(E74:E77)/SUM(E70:E73)-1,"NA"))))</f>
        <v>0.24758570057039586</v>
      </c>
      <c r="R77" s="95">
        <f t="shared" ref="R77" si="236">IF($B77="I",F77/F73-1,IF($B77="II",SUM(F76:F77)/SUM(F72:F73)-1,IF($B77="III",SUM(F75:F77)/SUM(F71:F73)-1,IF($B77="IV",SUM(F74:F77)/SUM(F70:F73)-1,"NA"))))</f>
        <v>0.13541186709670816</v>
      </c>
    </row>
    <row r="78" spans="1:18" x14ac:dyDescent="0.35">
      <c r="A78" s="89">
        <v>2023</v>
      </c>
      <c r="B78" s="93" t="s">
        <v>7</v>
      </c>
      <c r="C78" s="94">
        <f t="shared" si="0"/>
        <v>12219</v>
      </c>
      <c r="D78" s="97">
        <v>428</v>
      </c>
      <c r="E78" s="97">
        <v>6012</v>
      </c>
      <c r="F78" s="97">
        <v>5779</v>
      </c>
      <c r="G78" s="95">
        <f t="shared" ref="G78" si="237">C78/C74-1</f>
        <v>-0.14552447552447556</v>
      </c>
      <c r="H78" s="95">
        <f t="shared" ref="H78" si="238">D78/D74-1</f>
        <v>17.608695652173914</v>
      </c>
      <c r="I78" s="95">
        <f t="shared" ref="I78" si="239">E78/E74-1</f>
        <v>-0.26106194690265483</v>
      </c>
      <c r="J78" s="95">
        <f t="shared" ref="J78" si="240">F78/F74-1</f>
        <v>-5.8948054062856192E-2</v>
      </c>
      <c r="K78" s="96">
        <f t="shared" ref="K78" si="241">SUM(C75:C78)/SUM(C71:C74)-1</f>
        <v>-1.3639561536890388E-2</v>
      </c>
      <c r="L78" s="95">
        <f t="shared" ref="L78" si="242">SUM(D75:D78)/SUM(D71:D74)-1</f>
        <v>0.29153846153846152</v>
      </c>
      <c r="M78" s="95">
        <f t="shared" ref="M78" si="243">SUM(E75:E78)/SUM(E71:E74)-1</f>
        <v>-0.12471506224793971</v>
      </c>
      <c r="N78" s="95">
        <f t="shared" ref="N78" si="244">SUM(F75:F78)/SUM(F71:F74)-1</f>
        <v>9.3479023607839107E-2</v>
      </c>
      <c r="O78" s="95">
        <f t="shared" ref="O78" si="245">IF($B78="I",C78/C74-1,IF($B78="II",SUM(C77:C78)/SUM(C73:C74)-1,IF($B78="III",SUM(C76:C78)/SUM(C72:C74)-1,IF($B78="IV",SUM(C75:C78)/SUM(C71:C74)-1,"NA"))))</f>
        <v>-0.14552447552447556</v>
      </c>
      <c r="P78" s="95">
        <f t="shared" ref="P78" si="246">IF($B78="I",D78/D74-1,IF($B78="II",SUM(D77:D78)/SUM(D73:D74)-1,IF($B78="III",SUM(D76:D78)/SUM(D72:D74)-1,IF($B78="IV",SUM(D75:D78)/SUM(D71:D74)-1,"NA"))))</f>
        <v>17.608695652173914</v>
      </c>
      <c r="Q78" s="95">
        <f t="shared" ref="Q78" si="247">IF($B78="I",E78/E74-1,IF($B78="II",SUM(E77:E78)/SUM(E73:E74)-1,IF($B78="III",SUM(E76:E78)/SUM(E72:E74)-1,IF($B78="IV",SUM(E75:E78)/SUM(E71:E74)-1,"NA"))))</f>
        <v>-0.26106194690265483</v>
      </c>
      <c r="R78" s="95">
        <f t="shared" ref="R78" si="248">IF($B78="I",F78/F74-1,IF($B78="II",SUM(F77:F78)/SUM(F73:F74)-1,IF($B78="III",SUM(F76:F78)/SUM(F72:F74)-1,IF($B78="IV",SUM(F75:F78)/SUM(F71:F74)-1,"NA"))))</f>
        <v>-5.8948054062856192E-2</v>
      </c>
    </row>
    <row r="79" spans="1:18" x14ac:dyDescent="0.35">
      <c r="A79" s="89">
        <v>2023</v>
      </c>
      <c r="B79" s="93" t="s">
        <v>8</v>
      </c>
      <c r="C79" s="94">
        <f t="shared" ref="C79:C81" si="249">+D79+E79+F79</f>
        <v>13363</v>
      </c>
      <c r="D79" s="97">
        <v>878</v>
      </c>
      <c r="E79" s="97">
        <v>6974</v>
      </c>
      <c r="F79" s="97">
        <v>5511</v>
      </c>
      <c r="G79" s="95">
        <f t="shared" ref="G79" si="250">C79/C75-1</f>
        <v>0.20030539836522054</v>
      </c>
      <c r="H79" s="95">
        <f t="shared" ref="H79" si="251">D79/D75-1</f>
        <v>1.4593837535014007</v>
      </c>
      <c r="I79" s="95">
        <f t="shared" ref="I79" si="252">E79/E75-1</f>
        <v>0.78912262698819902</v>
      </c>
      <c r="J79" s="95">
        <f t="shared" ref="J79" si="253">F79/F75-1</f>
        <v>-0.19874963652224487</v>
      </c>
      <c r="K79" s="96">
        <f t="shared" ref="K79" si="254">SUM(C76:C79)/SUM(C72:C75)-1</f>
        <v>-2.6980983411060699E-2</v>
      </c>
      <c r="L79" s="95">
        <f t="shared" ref="L79" si="255">SUM(D76:D79)/SUM(D72:D75)-1</f>
        <v>0.58045977011494254</v>
      </c>
      <c r="M79" s="95">
        <f t="shared" ref="M79" si="256">SUM(E76:E79)/SUM(E72:E75)-1</f>
        <v>4.9280418665502701E-3</v>
      </c>
      <c r="N79" s="95">
        <f t="shared" ref="N79" si="257">SUM(F76:F79)/SUM(F72:F75)-1</f>
        <v>-9.6655917303529626E-2</v>
      </c>
      <c r="O79" s="95">
        <f t="shared" ref="O79" si="258">IF($B79="I",C79/C75-1,IF($B79="II",SUM(C78:C79)/SUM(C74:C75)-1,IF($B79="III",SUM(C77:C79)/SUM(C73:C75)-1,IF($B79="IV",SUM(C76:C79)/SUM(C72:C75)-1,"NA"))))</f>
        <v>5.8585302559666097E-3</v>
      </c>
      <c r="P79" s="95">
        <f t="shared" ref="P79" si="259">IF($B79="I",D79/D75-1,IF($B79="II",SUM(D78:D79)/SUM(D74:D75)-1,IF($B79="III",SUM(D77:D79)/SUM(D73:D75)-1,IF($B79="IV",SUM(D76:D79)/SUM(D72:D75)-1,"NA"))))</f>
        <v>2.4368421052631577</v>
      </c>
      <c r="Q79" s="95">
        <f t="shared" ref="Q79" si="260">IF($B79="I",E79/E75-1,IF($B79="II",SUM(E78:E79)/SUM(E74:E75)-1,IF($B79="III",SUM(E77:E79)/SUM(E73:E75)-1,IF($B79="IV",SUM(E76:E79)/SUM(E72:E75)-1,"NA"))))</f>
        <v>7.910919062655819E-2</v>
      </c>
      <c r="R79" s="95">
        <f t="shared" ref="R79" si="261">IF($B79="I",F79/F75-1,IF($B79="II",SUM(F78:F79)/SUM(F74:F75)-1,IF($B79="III",SUM(F77:F79)/SUM(F73:F75)-1,IF($B79="IV",SUM(F76:F79)/SUM(F72:F75)-1,"NA"))))</f>
        <v>-0.13280589907058915</v>
      </c>
    </row>
    <row r="80" spans="1:18" x14ac:dyDescent="0.35">
      <c r="A80" s="89">
        <v>2023</v>
      </c>
      <c r="B80" s="93" t="s">
        <v>9</v>
      </c>
      <c r="C80" s="94">
        <f t="shared" si="249"/>
        <v>14189</v>
      </c>
      <c r="D80" s="97">
        <v>508</v>
      </c>
      <c r="E80" s="97">
        <v>8123</v>
      </c>
      <c r="F80" s="97">
        <v>5558</v>
      </c>
      <c r="G80" s="95">
        <f t="shared" ref="G80" si="262">C80/C76-1</f>
        <v>0.3103989656446251</v>
      </c>
      <c r="H80" s="95">
        <f t="shared" ref="H80" si="263">D80/D76-1</f>
        <v>-0.26906474820143889</v>
      </c>
      <c r="I80" s="95">
        <f t="shared" ref="I80" si="264">E80/E76-1</f>
        <v>0.66284544524053235</v>
      </c>
      <c r="J80" s="95">
        <f t="shared" ref="J80" si="265">F80/F76-1</f>
        <v>5.9070121951219523E-2</v>
      </c>
      <c r="K80" s="96">
        <f t="shared" ref="K80" si="266">SUM(C77:C80)/SUM(C73:C76)-1</f>
        <v>3.6338284072423122E-2</v>
      </c>
      <c r="L80" s="95">
        <f t="shared" ref="L80" si="267">SUM(D77:D80)/SUM(D73:D76)-1</f>
        <v>6.2829989440337908E-2</v>
      </c>
      <c r="M80" s="95">
        <f t="shared" ref="M80" si="268">SUM(E77:E80)/SUM(E73:E76)-1</f>
        <v>0.12847266950062264</v>
      </c>
      <c r="N80" s="95">
        <f t="shared" ref="N80" si="269">SUM(F77:F80)/SUM(F73:F76)-1</f>
        <v>-6.2799097065462717E-2</v>
      </c>
      <c r="O80" s="95">
        <f t="shared" ref="O80" si="270">IF($B80="I",C80/C76-1,IF($B80="II",SUM(C79:C80)/SUM(C75:C76)-1,IF($B80="III",SUM(C78:C80)/SUM(C74:C76)-1,IF($B80="IV",SUM(C77:C80)/SUM(C73:C76)-1,"NA"))))</f>
        <v>9.6798212956068497E-2</v>
      </c>
      <c r="P80" s="95">
        <f t="shared" ref="P80" si="271">IF($B80="I",D80/D76-1,IF($B80="II",SUM(D79:D80)/SUM(D75:D76)-1,IF($B80="III",SUM(D78:D80)/SUM(D74:D76)-1,IF($B80="IV",SUM(D77:D80)/SUM(D73:D76)-1,"NA"))))</f>
        <v>0.68744186046511624</v>
      </c>
      <c r="Q80" s="95">
        <f t="shared" ref="Q80" si="272">IF($B80="I",E80/E76-1,IF($B80="II",SUM(E79:E80)/SUM(E75:E76)-1,IF($B80="III",SUM(E78:E80)/SUM(E74:E76)-1,IF($B80="IV",SUM(E77:E80)/SUM(E73:E76)-1,"NA"))))</f>
        <v>0.24765057036467875</v>
      </c>
      <c r="R80" s="95">
        <f t="shared" ref="R80" si="273">IF($B80="I",F80/F76-1,IF($B80="II",SUM(F79:F80)/SUM(F75:F76)-1,IF($B80="III",SUM(F78:F80)/SUM(F74:F76)-1,IF($B80="IV",SUM(F77:F80)/SUM(F73:F76)-1,"NA"))))</f>
        <v>-7.7681064214156659E-2</v>
      </c>
    </row>
    <row r="81" spans="1:18" x14ac:dyDescent="0.35">
      <c r="A81" s="89">
        <v>2023</v>
      </c>
      <c r="B81" s="93" t="s">
        <v>10</v>
      </c>
      <c r="C81" s="94">
        <f t="shared" si="249"/>
        <v>10041</v>
      </c>
      <c r="D81" s="97">
        <v>444</v>
      </c>
      <c r="E81" s="97">
        <v>6290</v>
      </c>
      <c r="F81" s="97">
        <v>3307</v>
      </c>
      <c r="G81" s="95">
        <f t="shared" ref="G81" si="274">C81/C77-1</f>
        <v>8.1771170006464056E-2</v>
      </c>
      <c r="H81" s="95">
        <f t="shared" ref="H81" si="275">D81/D77-1</f>
        <v>1.2311557788944723</v>
      </c>
      <c r="I81" s="95">
        <f t="shared" ref="I81" si="276">E81/E77-1</f>
        <v>0.21616395978344927</v>
      </c>
      <c r="J81" s="95">
        <f t="shared" ref="J81" si="277">F81/F77-1</f>
        <v>-0.15443620557402193</v>
      </c>
      <c r="K81" s="96">
        <f t="shared" ref="K81" si="278">SUM(C78:C81)/SUM(C74:C77)-1</f>
        <v>9.373559054080749E-2</v>
      </c>
      <c r="L81" s="95">
        <f t="shared" ref="L81" si="279">SUM(D78:D81)/SUM(D74:D77)-1</f>
        <v>0.77237048665620089</v>
      </c>
      <c r="M81" s="95">
        <f t="shared" ref="M81" si="280">SUM(E78:E81)/SUM(E74:E77)-1</f>
        <v>0.24027884658910859</v>
      </c>
      <c r="N81" s="95">
        <f t="shared" ref="N81" si="281">SUM(F78:F81)/SUM(F74:F77)-1</f>
        <v>-9.1216520876544305E-2</v>
      </c>
      <c r="O81" s="95">
        <f t="shared" ref="O81" si="282">IF($B81="I",C81/C77-1,IF($B81="II",SUM(C80:C81)/SUM(C76:C77)-1,IF($B81="III",SUM(C79:C81)/SUM(C75:C77)-1,IF($B81="IV",SUM(C78:C81)/SUM(C74:C77)-1,"NA"))))</f>
        <v>9.373559054080749E-2</v>
      </c>
      <c r="P81" s="95">
        <f t="shared" ref="P81" si="283">IF($B81="I",D81/D77-1,IF($B81="II",SUM(D80:D81)/SUM(D76:D77)-1,IF($B81="III",SUM(D79:D81)/SUM(D75:D77)-1,IF($B81="IV",SUM(D78:D81)/SUM(D74:D77)-1,"NA"))))</f>
        <v>0.77237048665620089</v>
      </c>
      <c r="Q81" s="95">
        <f t="shared" ref="Q81" si="284">IF($B81="I",E81/E77-1,IF($B81="II",SUM(E80:E81)/SUM(E76:E77)-1,IF($B81="III",SUM(E79:E81)/SUM(E75:E77)-1,IF($B81="IV",SUM(E78:E81)/SUM(E74:E77)-1,"NA"))))</f>
        <v>0.24027884658910859</v>
      </c>
      <c r="R81" s="95">
        <f t="shared" ref="R81" si="285">IF($B81="I",F81/F77-1,IF($B81="II",SUM(F80:F81)/SUM(F76:F77)-1,IF($B81="III",SUM(F79:F81)/SUM(F75:F77)-1,IF($B81="IV",SUM(F78:F81)/SUM(F74:F77)-1,"NA"))))</f>
        <v>-9.1216520876544305E-2</v>
      </c>
    </row>
    <row r="82" spans="1:18" x14ac:dyDescent="0.35">
      <c r="A82" s="89" t="s">
        <v>78</v>
      </c>
    </row>
  </sheetData>
  <mergeCells count="3">
    <mergeCell ref="G4:J4"/>
    <mergeCell ref="K4:N4"/>
    <mergeCell ref="O4:R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C6DFA-14EB-411C-9A5D-3E8A3FDA051B}">
  <dimension ref="A1:X82"/>
  <sheetViews>
    <sheetView workbookViewId="0">
      <pane xSplit="2" ySplit="5" topLeftCell="C49" activePane="bottomRight" state="frozen"/>
      <selection pane="topRight" activeCell="C1" sqref="C1"/>
      <selection pane="bottomLeft" activeCell="A6" sqref="A6"/>
      <selection pane="bottomRight" activeCell="A81" sqref="A81:XFD81"/>
    </sheetView>
  </sheetViews>
  <sheetFormatPr baseColWidth="10" defaultColWidth="11.33203125" defaultRowHeight="12.75" x14ac:dyDescent="0.35"/>
  <cols>
    <col min="1" max="1" width="6.33203125" style="89" customWidth="1"/>
    <col min="2" max="2" width="9.33203125" style="89" customWidth="1"/>
    <col min="3" max="3" width="19" style="89" customWidth="1"/>
    <col min="4" max="6" width="9.1328125" style="89" customWidth="1"/>
    <col min="7" max="7" width="11.33203125" style="89"/>
    <col min="8" max="8" width="11.796875" style="88" customWidth="1"/>
    <col min="9" max="9" width="10.33203125" style="88" customWidth="1"/>
    <col min="10" max="10" width="12" style="88" customWidth="1"/>
    <col min="11" max="11" width="11.796875" style="88" customWidth="1"/>
    <col min="12" max="12" width="11.6640625" style="88" customWidth="1"/>
    <col min="13" max="13" width="11.796875" style="88" customWidth="1"/>
    <col min="14" max="18" width="11.33203125" style="88"/>
    <col min="19" max="19" width="11.796875" style="88" customWidth="1"/>
    <col min="20" max="24" width="11.33203125" style="88"/>
    <col min="25" max="16384" width="11.33203125" style="89"/>
  </cols>
  <sheetData>
    <row r="1" spans="1:24" x14ac:dyDescent="0.35">
      <c r="A1" s="86" t="s">
        <v>11</v>
      </c>
      <c r="B1" s="86"/>
      <c r="C1" s="87"/>
      <c r="D1" s="87"/>
      <c r="E1" s="87"/>
      <c r="F1" s="87"/>
      <c r="G1" s="87"/>
    </row>
    <row r="2" spans="1:24" s="90" customFormat="1" x14ac:dyDescent="0.35">
      <c r="A2" s="90" t="s">
        <v>77</v>
      </c>
      <c r="H2" s="88"/>
      <c r="I2" s="88"/>
      <c r="J2" s="88"/>
      <c r="K2" s="88"/>
      <c r="L2" s="88"/>
      <c r="M2" s="88"/>
      <c r="N2" s="88"/>
      <c r="O2" s="88"/>
      <c r="P2" s="88"/>
      <c r="Q2" s="88"/>
      <c r="R2" s="88"/>
      <c r="S2" s="88"/>
      <c r="T2" s="88"/>
      <c r="U2" s="88"/>
      <c r="V2" s="88"/>
      <c r="W2" s="88"/>
      <c r="X2" s="88"/>
    </row>
    <row r="3" spans="1:24" x14ac:dyDescent="0.35">
      <c r="A3" s="89" t="s">
        <v>180</v>
      </c>
    </row>
    <row r="4" spans="1:24" x14ac:dyDescent="0.35">
      <c r="G4" s="112" t="s">
        <v>80</v>
      </c>
      <c r="H4" s="112"/>
      <c r="I4" s="112"/>
      <c r="J4" s="112"/>
      <c r="K4" s="112" t="s">
        <v>81</v>
      </c>
      <c r="L4" s="112"/>
      <c r="M4" s="112"/>
      <c r="N4" s="112"/>
      <c r="O4" s="112" t="s">
        <v>82</v>
      </c>
      <c r="P4" s="112"/>
      <c r="Q4" s="112"/>
      <c r="R4" s="112"/>
    </row>
    <row r="5" spans="1:24" x14ac:dyDescent="0.35">
      <c r="A5" s="91" t="s">
        <v>0</v>
      </c>
      <c r="B5" s="91" t="s">
        <v>6</v>
      </c>
      <c r="C5" s="91" t="s">
        <v>1</v>
      </c>
      <c r="D5" s="91" t="s">
        <v>4</v>
      </c>
      <c r="E5" s="91" t="s">
        <v>2</v>
      </c>
      <c r="F5" s="91" t="s">
        <v>3</v>
      </c>
      <c r="G5" s="91" t="s">
        <v>1</v>
      </c>
      <c r="H5" s="91" t="s">
        <v>4</v>
      </c>
      <c r="I5" s="91" t="s">
        <v>2</v>
      </c>
      <c r="J5" s="91" t="s">
        <v>3</v>
      </c>
      <c r="K5" s="91" t="s">
        <v>1</v>
      </c>
      <c r="L5" s="91" t="s">
        <v>4</v>
      </c>
      <c r="M5" s="91" t="s">
        <v>2</v>
      </c>
      <c r="N5" s="91" t="s">
        <v>3</v>
      </c>
      <c r="O5" s="91" t="s">
        <v>1</v>
      </c>
      <c r="P5" s="91" t="s">
        <v>4</v>
      </c>
      <c r="Q5" s="91" t="s">
        <v>2</v>
      </c>
      <c r="R5" s="91" t="s">
        <v>3</v>
      </c>
    </row>
    <row r="6" spans="1:24" x14ac:dyDescent="0.35">
      <c r="A6" s="92">
        <v>2005</v>
      </c>
      <c r="B6" s="93" t="s">
        <v>7</v>
      </c>
      <c r="C6" s="94">
        <f>+D6+E6+F6</f>
        <v>705120</v>
      </c>
      <c r="D6" s="97">
        <v>45348</v>
      </c>
      <c r="E6" s="97">
        <v>103752</v>
      </c>
      <c r="F6" s="97">
        <v>556020</v>
      </c>
      <c r="G6" s="94"/>
      <c r="K6" s="94"/>
      <c r="O6" s="94"/>
    </row>
    <row r="7" spans="1:24" x14ac:dyDescent="0.35">
      <c r="A7" s="92">
        <v>2005</v>
      </c>
      <c r="B7" s="93" t="s">
        <v>8</v>
      </c>
      <c r="C7" s="94">
        <f t="shared" ref="C7:C78" si="0">+D7+E7+F7</f>
        <v>672355</v>
      </c>
      <c r="D7" s="97">
        <v>85518</v>
      </c>
      <c r="E7" s="97">
        <v>78318</v>
      </c>
      <c r="F7" s="97">
        <v>508519</v>
      </c>
      <c r="G7" s="94"/>
      <c r="K7" s="94"/>
      <c r="O7" s="94"/>
    </row>
    <row r="8" spans="1:24" x14ac:dyDescent="0.35">
      <c r="A8" s="92">
        <v>2005</v>
      </c>
      <c r="B8" s="93" t="s">
        <v>9</v>
      </c>
      <c r="C8" s="94">
        <f>+D8+E8+F8</f>
        <v>881702</v>
      </c>
      <c r="D8" s="97">
        <v>177279</v>
      </c>
      <c r="E8" s="97">
        <v>128610</v>
      </c>
      <c r="F8" s="97">
        <v>575813</v>
      </c>
      <c r="G8" s="94"/>
      <c r="K8" s="94"/>
      <c r="O8" s="94"/>
    </row>
    <row r="9" spans="1:24" x14ac:dyDescent="0.35">
      <c r="A9" s="92">
        <v>2005</v>
      </c>
      <c r="B9" s="93" t="s">
        <v>10</v>
      </c>
      <c r="C9" s="94">
        <f t="shared" si="0"/>
        <v>893149</v>
      </c>
      <c r="D9" s="97">
        <v>80387</v>
      </c>
      <c r="E9" s="97">
        <v>67292</v>
      </c>
      <c r="F9" s="97">
        <v>745470</v>
      </c>
      <c r="G9" s="94"/>
      <c r="K9" s="94"/>
      <c r="O9" s="94"/>
    </row>
    <row r="10" spans="1:24" x14ac:dyDescent="0.35">
      <c r="A10" s="92">
        <v>2006</v>
      </c>
      <c r="B10" s="93" t="s">
        <v>7</v>
      </c>
      <c r="C10" s="94">
        <f t="shared" si="0"/>
        <v>851589</v>
      </c>
      <c r="D10" s="97">
        <v>165091</v>
      </c>
      <c r="E10" s="97">
        <v>114110</v>
      </c>
      <c r="F10" s="97">
        <v>572388</v>
      </c>
      <c r="G10" s="95">
        <f>C10/C6-1</f>
        <v>0.20772208985704554</v>
      </c>
      <c r="H10" s="95">
        <f t="shared" ref="H10:J25" si="1">D10/D6-1</f>
        <v>2.6405354150127898</v>
      </c>
      <c r="I10" s="95">
        <f t="shared" si="1"/>
        <v>9.9834220063227619E-2</v>
      </c>
      <c r="J10" s="95">
        <f t="shared" si="1"/>
        <v>2.9437790007553755E-2</v>
      </c>
      <c r="K10" s="95"/>
      <c r="L10" s="95"/>
      <c r="M10" s="95"/>
      <c r="N10" s="95"/>
      <c r="O10" s="95">
        <f t="shared" ref="O10:P10" si="2">IF($B10="I",C10/C6-1,IF($B10="II",SUM(C9:C10)/SUM(C5:C6)-1,IF($B10="III",SUM(C8:C10)/SUM(C4:C6)-1,IF($B10="IV",SUM(C7:C10)/SUM(C3:C6)-1,"NA"))))</f>
        <v>0.20772208985704554</v>
      </c>
      <c r="P10" s="95">
        <f t="shared" si="2"/>
        <v>2.6405354150127898</v>
      </c>
      <c r="Q10" s="95">
        <f t="shared" ref="Q10:R12" si="3">IF($B10="I",E10/E6-1,IF($B10="II",SUM(E9:E10)/SUM(E5:E6)-1,IF($B10="III",SUM(E8:E10)/SUM(E4:E6)-1,IF($B10="IV",SUM(E7:E10)/SUM(E3:E6)-1,"NA"))))</f>
        <v>9.9834220063227619E-2</v>
      </c>
      <c r="R10" s="95">
        <f t="shared" si="3"/>
        <v>2.9437790007553755E-2</v>
      </c>
    </row>
    <row r="11" spans="1:24" x14ac:dyDescent="0.35">
      <c r="A11" s="92">
        <v>2006</v>
      </c>
      <c r="B11" s="93" t="s">
        <v>8</v>
      </c>
      <c r="C11" s="94">
        <f t="shared" si="0"/>
        <v>884403</v>
      </c>
      <c r="D11" s="97">
        <v>146524</v>
      </c>
      <c r="E11" s="97">
        <v>142087</v>
      </c>
      <c r="F11" s="97">
        <v>595792</v>
      </c>
      <c r="G11" s="95">
        <f t="shared" ref="G11:J60" si="4">C11/C7-1</f>
        <v>0.31538101151921238</v>
      </c>
      <c r="H11" s="95">
        <f t="shared" si="1"/>
        <v>0.71337028461844287</v>
      </c>
      <c r="I11" s="95">
        <f t="shared" si="1"/>
        <v>0.81423172195408466</v>
      </c>
      <c r="J11" s="95">
        <f t="shared" si="1"/>
        <v>0.17162190596614879</v>
      </c>
      <c r="K11" s="95"/>
      <c r="L11" s="95"/>
      <c r="M11" s="95"/>
      <c r="N11" s="95"/>
      <c r="O11" s="95">
        <f t="shared" ref="O11:P12" si="5">IF($B11="I",C11/C7-1,IF($B11="II",SUM(C10:C11)/SUM(C6:C7)-1,IF($B11="III",SUM(C9:C11)/SUM(C5:C7)-1,IF($B11="IV",SUM(C8:C11)/SUM(C4:C7)-1,"NA"))))</f>
        <v>0.26027114829670239</v>
      </c>
      <c r="P11" s="95">
        <f t="shared" si="5"/>
        <v>1.381176164932068</v>
      </c>
      <c r="Q11" s="95">
        <f t="shared" si="3"/>
        <v>0.40713461855330357</v>
      </c>
      <c r="R11" s="95">
        <f t="shared" si="3"/>
        <v>9.735763555867849E-2</v>
      </c>
    </row>
    <row r="12" spans="1:24" x14ac:dyDescent="0.35">
      <c r="A12" s="92">
        <v>2006</v>
      </c>
      <c r="B12" s="93" t="s">
        <v>9</v>
      </c>
      <c r="C12" s="94">
        <f t="shared" si="0"/>
        <v>925121</v>
      </c>
      <c r="D12" s="97">
        <v>114605</v>
      </c>
      <c r="E12" s="97">
        <v>141160</v>
      </c>
      <c r="F12" s="97">
        <v>669356</v>
      </c>
      <c r="G12" s="95">
        <f t="shared" si="4"/>
        <v>4.9244529330771725E-2</v>
      </c>
      <c r="H12" s="95">
        <f t="shared" si="1"/>
        <v>-0.35353313139176101</v>
      </c>
      <c r="I12" s="95">
        <f t="shared" si="1"/>
        <v>9.7581836560143076E-2</v>
      </c>
      <c r="J12" s="95">
        <f t="shared" si="1"/>
        <v>0.16245378273849331</v>
      </c>
      <c r="K12" s="95"/>
      <c r="L12" s="95"/>
      <c r="M12" s="95"/>
      <c r="N12" s="95"/>
      <c r="O12" s="95">
        <f t="shared" si="5"/>
        <v>0.17791257612838662</v>
      </c>
      <c r="P12" s="95">
        <f t="shared" si="5"/>
        <v>0.38317999643025202</v>
      </c>
      <c r="Q12" s="95">
        <f t="shared" si="3"/>
        <v>0.27899124501094374</v>
      </c>
      <c r="R12" s="95">
        <f t="shared" si="3"/>
        <v>0.12020834552583826</v>
      </c>
    </row>
    <row r="13" spans="1:24" x14ac:dyDescent="0.35">
      <c r="A13" s="92">
        <v>2006</v>
      </c>
      <c r="B13" s="93" t="s">
        <v>10</v>
      </c>
      <c r="C13" s="94">
        <f t="shared" si="0"/>
        <v>1010410</v>
      </c>
      <c r="D13" s="97">
        <v>59382</v>
      </c>
      <c r="E13" s="97">
        <v>105078</v>
      </c>
      <c r="F13" s="97">
        <v>845950</v>
      </c>
      <c r="G13" s="95">
        <f t="shared" si="4"/>
        <v>0.13128940411958134</v>
      </c>
      <c r="H13" s="95">
        <f t="shared" si="1"/>
        <v>-0.26129846865786754</v>
      </c>
      <c r="I13" s="95">
        <f t="shared" si="1"/>
        <v>0.56152291505676755</v>
      </c>
      <c r="J13" s="95">
        <f t="shared" si="1"/>
        <v>0.13478744952848531</v>
      </c>
      <c r="K13" s="95">
        <f>SUM(C10:C13)/SUM(C6:C9)-1</f>
        <v>0.16470282578641937</v>
      </c>
      <c r="L13" s="95">
        <f t="shared" ref="L13:N13" si="6">SUM(D10:D13)/SUM(D6:D9)-1</f>
        <v>0.24983785119372404</v>
      </c>
      <c r="M13" s="95">
        <f t="shared" si="6"/>
        <v>0.32929158773665779</v>
      </c>
      <c r="N13" s="95">
        <f t="shared" si="6"/>
        <v>0.12476370827329109</v>
      </c>
      <c r="O13" s="95">
        <f>IF($B13="I",C13/C9-1,IF($B13="II",SUM(C12:C13)/SUM(C8:C9)-1,IF($B13="III",SUM(C11:C13)/SUM(C7:C9)-1,IF($B13="IV",SUM(C10:C13)/SUM(C6:C9)-1,"NA"))))</f>
        <v>0.16470282578641937</v>
      </c>
      <c r="P13" s="95">
        <f>IF($B13="I",D13/D9-1,IF($B13="II",SUM(D12:D13)/SUM(D8:D9)-1,IF($B13="III",SUM(D11:D13)/SUM(D7:D9)-1,IF($B13="IV",SUM(D10:D13)/SUM(D6:D9)-1,"NA"))))</f>
        <v>0.24983785119372404</v>
      </c>
      <c r="Q13" s="95">
        <f t="shared" ref="Q13:R13" si="7">IF($B13="I",E13/E9-1,IF($B13="II",SUM(E12:E13)/SUM(E8:E9)-1,IF($B13="III",SUM(E11:E13)/SUM(E7:E9)-1,IF($B13="IV",SUM(E10:E13)/SUM(E6:E9)-1,"NA"))))</f>
        <v>0.32929158773665779</v>
      </c>
      <c r="R13" s="95">
        <f t="shared" si="7"/>
        <v>0.12476370827329109</v>
      </c>
    </row>
    <row r="14" spans="1:24" x14ac:dyDescent="0.35">
      <c r="A14" s="92">
        <v>2007</v>
      </c>
      <c r="B14" s="93" t="s">
        <v>7</v>
      </c>
      <c r="C14" s="94">
        <f t="shared" si="0"/>
        <v>1279446</v>
      </c>
      <c r="D14" s="97">
        <v>154422</v>
      </c>
      <c r="E14" s="97">
        <v>215570</v>
      </c>
      <c r="F14" s="97">
        <v>909454</v>
      </c>
      <c r="G14" s="95">
        <f t="shared" si="4"/>
        <v>0.5024219429795358</v>
      </c>
      <c r="H14" s="95">
        <f t="shared" si="1"/>
        <v>-6.46249644135658E-2</v>
      </c>
      <c r="I14" s="95">
        <f t="shared" si="1"/>
        <v>0.88914205591096307</v>
      </c>
      <c r="J14" s="95">
        <f t="shared" si="1"/>
        <v>0.58887677589327514</v>
      </c>
      <c r="K14" s="95">
        <f t="shared" ref="K14:K64" si="8">SUM(C11:C14)/SUM(C7:C10)-1</f>
        <v>0.24269013382159232</v>
      </c>
      <c r="L14" s="95">
        <f t="shared" ref="L14:L60" si="9">SUM(D11:D14)/SUM(D7:D10)-1</f>
        <v>-6.5598347351335407E-2</v>
      </c>
      <c r="M14" s="95">
        <f t="shared" ref="M14:N29" si="10">SUM(E11:E14)/SUM(E7:E10)-1</f>
        <v>0.5551077691654005</v>
      </c>
      <c r="N14" s="95">
        <f t="shared" si="10"/>
        <v>0.25741594128690903</v>
      </c>
      <c r="O14" s="95">
        <f t="shared" ref="O14:R29" si="11">IF($B14="I",C14/C10-1,IF($B14="II",SUM(C13:C14)/SUM(C9:C10)-1,IF($B14="III",SUM(C12:C14)/SUM(C8:C10)-1,IF($B14="IV",SUM(C11:C14)/SUM(C7:C10)-1,"NA"))))</f>
        <v>0.5024219429795358</v>
      </c>
      <c r="P14" s="95">
        <f t="shared" si="11"/>
        <v>-6.46249644135658E-2</v>
      </c>
      <c r="Q14" s="95">
        <f t="shared" si="11"/>
        <v>0.88914205591096307</v>
      </c>
      <c r="R14" s="95">
        <f t="shared" si="11"/>
        <v>0.58887677589327514</v>
      </c>
    </row>
    <row r="15" spans="1:24" x14ac:dyDescent="0.35">
      <c r="A15" s="92">
        <v>2007</v>
      </c>
      <c r="B15" s="93" t="s">
        <v>8</v>
      </c>
      <c r="C15" s="94">
        <f t="shared" si="0"/>
        <v>858943</v>
      </c>
      <c r="D15" s="97">
        <v>57116</v>
      </c>
      <c r="E15" s="97">
        <v>164209</v>
      </c>
      <c r="F15" s="97">
        <v>637618</v>
      </c>
      <c r="G15" s="95">
        <f t="shared" si="4"/>
        <v>-2.8787781135975354E-2</v>
      </c>
      <c r="H15" s="95">
        <f t="shared" si="1"/>
        <v>-0.6101935519095848</v>
      </c>
      <c r="I15" s="95">
        <f t="shared" si="1"/>
        <v>0.1556933428110947</v>
      </c>
      <c r="J15" s="95">
        <f t="shared" si="1"/>
        <v>7.0202352498858644E-2</v>
      </c>
      <c r="K15" s="95">
        <f t="shared" si="8"/>
        <v>0.16038227855816967</v>
      </c>
      <c r="L15" s="95">
        <f t="shared" si="9"/>
        <v>-0.32278611090129483</v>
      </c>
      <c r="M15" s="95">
        <f t="shared" si="10"/>
        <v>0.38469007894288643</v>
      </c>
      <c r="N15" s="95">
        <f t="shared" si="10"/>
        <v>0.23013597711635003</v>
      </c>
      <c r="O15" s="95">
        <f t="shared" si="11"/>
        <v>0.23179657509942442</v>
      </c>
      <c r="P15" s="95">
        <f t="shared" si="11"/>
        <v>-0.32115591354716555</v>
      </c>
      <c r="Q15" s="95">
        <f t="shared" si="11"/>
        <v>0.48237098795067856</v>
      </c>
      <c r="R15" s="95">
        <f t="shared" si="11"/>
        <v>0.32434385111883435</v>
      </c>
    </row>
    <row r="16" spans="1:24" x14ac:dyDescent="0.35">
      <c r="A16" s="92">
        <v>2007</v>
      </c>
      <c r="B16" s="93" t="s">
        <v>9</v>
      </c>
      <c r="C16" s="94">
        <f t="shared" si="0"/>
        <v>1049649</v>
      </c>
      <c r="D16" s="97">
        <v>75692</v>
      </c>
      <c r="E16" s="97">
        <v>131047</v>
      </c>
      <c r="F16" s="97">
        <v>842910</v>
      </c>
      <c r="G16" s="95">
        <f t="shared" si="4"/>
        <v>0.13460725678046437</v>
      </c>
      <c r="H16" s="95">
        <f t="shared" si="1"/>
        <v>-0.33954015967889706</v>
      </c>
      <c r="I16" s="95">
        <f t="shared" si="1"/>
        <v>-7.1642108245962066E-2</v>
      </c>
      <c r="J16" s="95">
        <f t="shared" si="1"/>
        <v>0.25928504413197162</v>
      </c>
      <c r="K16" s="95">
        <f t="shared" si="8"/>
        <v>0.18124325106027639</v>
      </c>
      <c r="L16" s="95">
        <f t="shared" si="9"/>
        <v>-0.31581679684647068</v>
      </c>
      <c r="M16" s="95">
        <f t="shared" si="10"/>
        <v>0.3255252889815754</v>
      </c>
      <c r="N16" s="95">
        <f t="shared" si="10"/>
        <v>0.25277757775243259</v>
      </c>
      <c r="O16" s="95">
        <f t="shared" si="11"/>
        <v>0.19800925402265901</v>
      </c>
      <c r="P16" s="95">
        <f t="shared" si="11"/>
        <v>-0.32609919759748485</v>
      </c>
      <c r="Q16" s="95">
        <f t="shared" si="11"/>
        <v>0.28555933329474503</v>
      </c>
      <c r="R16" s="95">
        <f t="shared" si="11"/>
        <v>0.30064499416610069</v>
      </c>
    </row>
    <row r="17" spans="1:18" x14ac:dyDescent="0.35">
      <c r="A17" s="92">
        <v>2007</v>
      </c>
      <c r="B17" s="93" t="s">
        <v>10</v>
      </c>
      <c r="C17" s="94">
        <f t="shared" si="0"/>
        <v>1032246</v>
      </c>
      <c r="D17" s="97">
        <v>86140</v>
      </c>
      <c r="E17" s="97">
        <v>122598</v>
      </c>
      <c r="F17" s="97">
        <v>823508</v>
      </c>
      <c r="G17" s="95">
        <f t="shared" si="4"/>
        <v>2.1611029186171971E-2</v>
      </c>
      <c r="H17" s="95">
        <f t="shared" si="1"/>
        <v>0.45060792832844965</v>
      </c>
      <c r="I17" s="95">
        <f t="shared" si="1"/>
        <v>0.16673328384628561</v>
      </c>
      <c r="J17" s="95">
        <f t="shared" si="1"/>
        <v>-2.6528754654530418E-2</v>
      </c>
      <c r="K17" s="95">
        <f t="shared" si="8"/>
        <v>0.14946413245947254</v>
      </c>
      <c r="L17" s="95">
        <f t="shared" si="9"/>
        <v>-0.23111931169970468</v>
      </c>
      <c r="M17" s="95">
        <f t="shared" si="10"/>
        <v>0.26070835033387407</v>
      </c>
      <c r="N17" s="95">
        <f t="shared" si="10"/>
        <v>0.19750578165863364</v>
      </c>
      <c r="O17" s="95">
        <f t="shared" si="11"/>
        <v>0.14946413245947254</v>
      </c>
      <c r="P17" s="95">
        <f t="shared" si="11"/>
        <v>-0.23111931169970468</v>
      </c>
      <c r="Q17" s="95">
        <f t="shared" si="11"/>
        <v>0.26070835033387407</v>
      </c>
      <c r="R17" s="95">
        <f t="shared" si="11"/>
        <v>0.19750578165863364</v>
      </c>
    </row>
    <row r="18" spans="1:18" x14ac:dyDescent="0.35">
      <c r="A18" s="92">
        <v>2008</v>
      </c>
      <c r="B18" s="93" t="s">
        <v>7</v>
      </c>
      <c r="C18" s="94">
        <f t="shared" si="0"/>
        <v>1189807</v>
      </c>
      <c r="D18" s="97">
        <v>120400</v>
      </c>
      <c r="E18" s="97">
        <v>212661</v>
      </c>
      <c r="F18" s="97">
        <v>856746</v>
      </c>
      <c r="G18" s="95">
        <f t="shared" si="4"/>
        <v>-7.0060791936510047E-2</v>
      </c>
      <c r="H18" s="95">
        <f t="shared" si="1"/>
        <v>-0.22031834842185694</v>
      </c>
      <c r="I18" s="95">
        <f t="shared" si="1"/>
        <v>-1.3494456557034851E-2</v>
      </c>
      <c r="J18" s="95">
        <f t="shared" si="1"/>
        <v>-5.7955652512386546E-2</v>
      </c>
      <c r="K18" s="95">
        <f t="shared" si="8"/>
        <v>7.6267630714887957E-3</v>
      </c>
      <c r="L18" s="95">
        <f t="shared" si="9"/>
        <v>-0.28548237330318171</v>
      </c>
      <c r="M18" s="95">
        <f t="shared" si="10"/>
        <v>4.4080510684804564E-2</v>
      </c>
      <c r="N18" s="95">
        <f t="shared" si="10"/>
        <v>4.642528915244637E-2</v>
      </c>
      <c r="O18" s="95">
        <f t="shared" si="11"/>
        <v>-7.0060791936510047E-2</v>
      </c>
      <c r="P18" s="95">
        <f t="shared" si="11"/>
        <v>-0.22031834842185694</v>
      </c>
      <c r="Q18" s="95">
        <f t="shared" si="11"/>
        <v>-1.3494456557034851E-2</v>
      </c>
      <c r="R18" s="95">
        <f t="shared" si="11"/>
        <v>-5.7955652512386546E-2</v>
      </c>
    </row>
    <row r="19" spans="1:18" x14ac:dyDescent="0.35">
      <c r="A19" s="92">
        <v>2008</v>
      </c>
      <c r="B19" s="93" t="s">
        <v>8</v>
      </c>
      <c r="C19" s="94">
        <f t="shared" si="0"/>
        <v>842974</v>
      </c>
      <c r="D19" s="97">
        <v>83067</v>
      </c>
      <c r="E19" s="97">
        <v>85856</v>
      </c>
      <c r="F19" s="97">
        <v>674051</v>
      </c>
      <c r="G19" s="95">
        <f t="shared" si="4"/>
        <v>-1.8591454846247024E-2</v>
      </c>
      <c r="H19" s="95">
        <f t="shared" si="1"/>
        <v>0.45435604734225077</v>
      </c>
      <c r="I19" s="95">
        <f t="shared" si="1"/>
        <v>-0.47715411457350088</v>
      </c>
      <c r="J19" s="95">
        <f t="shared" si="1"/>
        <v>5.7139227562584605E-2</v>
      </c>
      <c r="K19" s="95">
        <f t="shared" si="8"/>
        <v>1.0004123792317854E-2</v>
      </c>
      <c r="L19" s="95">
        <f t="shared" si="9"/>
        <v>-5.2463523766292708E-2</v>
      </c>
      <c r="M19" s="95">
        <f t="shared" si="10"/>
        <v>-0.11797602940495222</v>
      </c>
      <c r="N19" s="95">
        <f t="shared" si="10"/>
        <v>4.4030162181154742E-2</v>
      </c>
      <c r="O19" s="95">
        <f t="shared" si="11"/>
        <v>-4.9386711211103274E-2</v>
      </c>
      <c r="P19" s="95">
        <f t="shared" si="11"/>
        <v>-3.8153901426694059E-2</v>
      </c>
      <c r="Q19" s="95">
        <f t="shared" si="11"/>
        <v>-0.21397180992103304</v>
      </c>
      <c r="R19" s="95">
        <f t="shared" si="11"/>
        <v>-1.0519872378273232E-2</v>
      </c>
    </row>
    <row r="20" spans="1:18" x14ac:dyDescent="0.35">
      <c r="A20" s="92">
        <v>2008</v>
      </c>
      <c r="B20" s="93" t="s">
        <v>9</v>
      </c>
      <c r="C20" s="94">
        <f t="shared" si="0"/>
        <v>794000</v>
      </c>
      <c r="D20" s="97">
        <v>31440</v>
      </c>
      <c r="E20" s="97">
        <v>47647</v>
      </c>
      <c r="F20" s="97">
        <v>714913</v>
      </c>
      <c r="G20" s="95">
        <f t="shared" si="4"/>
        <v>-0.24355665560582629</v>
      </c>
      <c r="H20" s="95">
        <f t="shared" si="1"/>
        <v>-0.58463245785551976</v>
      </c>
      <c r="I20" s="95">
        <f t="shared" si="1"/>
        <v>-0.63641289003182067</v>
      </c>
      <c r="J20" s="95">
        <f t="shared" si="1"/>
        <v>-0.15185132457795014</v>
      </c>
      <c r="K20" s="95">
        <f t="shared" si="8"/>
        <v>-8.0844397739355145E-2</v>
      </c>
      <c r="L20" s="95">
        <f t="shared" si="9"/>
        <v>-7.3756823191349352E-2</v>
      </c>
      <c r="M20" s="95">
        <f t="shared" si="10"/>
        <v>-0.23890411492700159</v>
      </c>
      <c r="N20" s="95">
        <f t="shared" si="10"/>
        <v>-5.1519624021765575E-2</v>
      </c>
      <c r="O20" s="95">
        <f t="shared" si="11"/>
        <v>-0.11331640338038629</v>
      </c>
      <c r="P20" s="95">
        <f t="shared" si="11"/>
        <v>-0.18216411934686483</v>
      </c>
      <c r="Q20" s="95">
        <f t="shared" si="11"/>
        <v>-0.32234459483268274</v>
      </c>
      <c r="R20" s="95">
        <f t="shared" si="11"/>
        <v>-6.0365308190605593E-2</v>
      </c>
    </row>
    <row r="21" spans="1:18" x14ac:dyDescent="0.35">
      <c r="A21" s="92">
        <v>2008</v>
      </c>
      <c r="B21" s="93" t="s">
        <v>10</v>
      </c>
      <c r="C21" s="94">
        <f t="shared" si="0"/>
        <v>673424</v>
      </c>
      <c r="D21" s="97">
        <v>57858</v>
      </c>
      <c r="E21" s="97">
        <v>77749</v>
      </c>
      <c r="F21" s="97">
        <v>537817</v>
      </c>
      <c r="G21" s="95">
        <f t="shared" si="4"/>
        <v>-0.34761287522547923</v>
      </c>
      <c r="H21" s="95">
        <f t="shared" si="1"/>
        <v>-0.32832598096122589</v>
      </c>
      <c r="I21" s="95">
        <f t="shared" si="1"/>
        <v>-0.36582162841155652</v>
      </c>
      <c r="J21" s="95">
        <f t="shared" si="1"/>
        <v>-0.34691951990751757</v>
      </c>
      <c r="K21" s="95">
        <f t="shared" si="8"/>
        <v>-0.17062335141426499</v>
      </c>
      <c r="L21" s="95">
        <f t="shared" si="9"/>
        <v>-0.2158850470043121</v>
      </c>
      <c r="M21" s="95">
        <f t="shared" si="10"/>
        <v>-0.33075949127282833</v>
      </c>
      <c r="N21" s="95">
        <f t="shared" si="10"/>
        <v>-0.13379938944885472</v>
      </c>
      <c r="O21" s="95">
        <f t="shared" si="11"/>
        <v>-0.17062335141426499</v>
      </c>
      <c r="P21" s="95">
        <f t="shared" si="11"/>
        <v>-0.2158850470043121</v>
      </c>
      <c r="Q21" s="95">
        <f t="shared" si="11"/>
        <v>-0.33075949127282833</v>
      </c>
      <c r="R21" s="95">
        <f t="shared" si="11"/>
        <v>-0.13379938944885472</v>
      </c>
    </row>
    <row r="22" spans="1:18" x14ac:dyDescent="0.35">
      <c r="A22" s="92">
        <v>2009</v>
      </c>
      <c r="B22" s="93" t="s">
        <v>7</v>
      </c>
      <c r="C22" s="94">
        <f t="shared" si="0"/>
        <v>563792</v>
      </c>
      <c r="D22" s="97">
        <v>37233</v>
      </c>
      <c r="E22" s="97">
        <v>105863</v>
      </c>
      <c r="F22" s="97">
        <v>420696</v>
      </c>
      <c r="G22" s="95">
        <f t="shared" si="4"/>
        <v>-0.52614835851528863</v>
      </c>
      <c r="H22" s="95">
        <f t="shared" si="1"/>
        <v>-0.6907558139534884</v>
      </c>
      <c r="I22" s="95">
        <f t="shared" si="1"/>
        <v>-0.50219833443837847</v>
      </c>
      <c r="J22" s="95">
        <f t="shared" si="1"/>
        <v>-0.50896064878038527</v>
      </c>
      <c r="K22" s="95">
        <f t="shared" si="8"/>
        <v>-0.30417888731662968</v>
      </c>
      <c r="L22" s="95">
        <f t="shared" si="9"/>
        <v>-0.38235086106297955</v>
      </c>
      <c r="M22" s="95">
        <f t="shared" si="10"/>
        <v>-0.49705399554332574</v>
      </c>
      <c r="N22" s="95">
        <f t="shared" si="10"/>
        <v>-0.25731132359017483</v>
      </c>
      <c r="O22" s="95">
        <f t="shared" si="11"/>
        <v>-0.52614835851528863</v>
      </c>
      <c r="P22" s="95">
        <f t="shared" si="11"/>
        <v>-0.6907558139534884</v>
      </c>
      <c r="Q22" s="95">
        <f t="shared" si="11"/>
        <v>-0.50219833443837847</v>
      </c>
      <c r="R22" s="95">
        <f t="shared" si="11"/>
        <v>-0.50896064878038527</v>
      </c>
    </row>
    <row r="23" spans="1:18" x14ac:dyDescent="0.35">
      <c r="A23" s="92">
        <v>2009</v>
      </c>
      <c r="B23" s="93" t="s">
        <v>8</v>
      </c>
      <c r="C23" s="94">
        <f t="shared" si="0"/>
        <v>634951</v>
      </c>
      <c r="D23" s="97">
        <v>142349</v>
      </c>
      <c r="E23" s="97">
        <v>129906</v>
      </c>
      <c r="F23" s="97">
        <v>362696</v>
      </c>
      <c r="G23" s="95">
        <f t="shared" si="4"/>
        <v>-0.24677273557666068</v>
      </c>
      <c r="H23" s="95">
        <f t="shared" si="1"/>
        <v>0.7136648729338968</v>
      </c>
      <c r="I23" s="95">
        <f t="shared" si="1"/>
        <v>0.5130683935892657</v>
      </c>
      <c r="J23" s="95">
        <f t="shared" si="1"/>
        <v>-0.46191608646823457</v>
      </c>
      <c r="K23" s="95">
        <f t="shared" si="8"/>
        <v>-0.35203476531323485</v>
      </c>
      <c r="L23" s="95">
        <f t="shared" si="9"/>
        <v>-0.26394542552812905</v>
      </c>
      <c r="M23" s="95">
        <f t="shared" si="10"/>
        <v>-0.3459075416272761</v>
      </c>
      <c r="N23" s="95">
        <f t="shared" si="10"/>
        <v>-0.36315762311887068</v>
      </c>
      <c r="O23" s="95">
        <f t="shared" si="11"/>
        <v>-0.41029407496429771</v>
      </c>
      <c r="P23" s="95">
        <f t="shared" si="11"/>
        <v>-0.11739004359429295</v>
      </c>
      <c r="Q23" s="95">
        <f t="shared" si="11"/>
        <v>-0.2101990841392618</v>
      </c>
      <c r="R23" s="95">
        <f t="shared" si="11"/>
        <v>-0.48824566549320392</v>
      </c>
    </row>
    <row r="24" spans="1:18" x14ac:dyDescent="0.35">
      <c r="A24" s="92">
        <v>2009</v>
      </c>
      <c r="B24" s="93" t="s">
        <v>9</v>
      </c>
      <c r="C24" s="94">
        <f t="shared" si="0"/>
        <v>564687</v>
      </c>
      <c r="D24" s="97">
        <v>15278</v>
      </c>
      <c r="E24" s="97">
        <v>149360</v>
      </c>
      <c r="F24" s="97">
        <v>400049</v>
      </c>
      <c r="G24" s="95">
        <f t="shared" si="4"/>
        <v>-0.28880730478589423</v>
      </c>
      <c r="H24" s="95">
        <f t="shared" si="1"/>
        <v>-0.514058524173028</v>
      </c>
      <c r="I24" s="95">
        <f t="shared" si="1"/>
        <v>2.1347199194073081</v>
      </c>
      <c r="J24" s="95">
        <f t="shared" si="1"/>
        <v>-0.44042282067887983</v>
      </c>
      <c r="K24" s="95">
        <f t="shared" si="8"/>
        <v>-0.36853149770654625</v>
      </c>
      <c r="L24" s="95">
        <f t="shared" si="9"/>
        <v>-0.21283176606540477</v>
      </c>
      <c r="M24" s="95">
        <f t="shared" si="10"/>
        <v>-1.2552211996706197E-2</v>
      </c>
      <c r="N24" s="95">
        <f t="shared" si="10"/>
        <v>-0.43918678959917479</v>
      </c>
      <c r="O24" s="95">
        <f t="shared" si="11"/>
        <v>-0.376170279904952</v>
      </c>
      <c r="P24" s="95">
        <f t="shared" si="11"/>
        <v>-0.17048023260268963</v>
      </c>
      <c r="Q24" s="95">
        <f t="shared" si="11"/>
        <v>0.11256225372944617</v>
      </c>
      <c r="R24" s="95">
        <f t="shared" si="11"/>
        <v>-0.47302144978648175</v>
      </c>
    </row>
    <row r="25" spans="1:18" x14ac:dyDescent="0.35">
      <c r="A25" s="92">
        <v>2009</v>
      </c>
      <c r="B25" s="93" t="s">
        <v>10</v>
      </c>
      <c r="C25" s="94">
        <f t="shared" si="0"/>
        <v>864208</v>
      </c>
      <c r="D25" s="97">
        <v>61836</v>
      </c>
      <c r="E25" s="97">
        <v>156658</v>
      </c>
      <c r="F25" s="97">
        <v>645714</v>
      </c>
      <c r="G25" s="95">
        <f t="shared" si="4"/>
        <v>0.28330442633467179</v>
      </c>
      <c r="H25" s="95">
        <f t="shared" si="1"/>
        <v>6.8754536969822588E-2</v>
      </c>
      <c r="I25" s="95">
        <f t="shared" si="1"/>
        <v>1.0149198060425215</v>
      </c>
      <c r="J25" s="95">
        <f t="shared" si="1"/>
        <v>0.20062028533869336</v>
      </c>
      <c r="K25" s="95">
        <f t="shared" si="8"/>
        <v>-0.24929025585644271</v>
      </c>
      <c r="L25" s="95">
        <f t="shared" si="9"/>
        <v>-0.12320120232951348</v>
      </c>
      <c r="M25" s="95">
        <f t="shared" si="10"/>
        <v>0.2780617721088996</v>
      </c>
      <c r="N25" s="95">
        <f t="shared" si="10"/>
        <v>-0.34286428692805926</v>
      </c>
      <c r="O25" s="95">
        <f t="shared" si="11"/>
        <v>-0.24929025585644271</v>
      </c>
      <c r="P25" s="95">
        <f t="shared" si="11"/>
        <v>-0.12320120232951348</v>
      </c>
      <c r="Q25" s="95">
        <f t="shared" si="11"/>
        <v>0.2780617721088996</v>
      </c>
      <c r="R25" s="95">
        <f t="shared" si="11"/>
        <v>-0.34286428692805926</v>
      </c>
    </row>
    <row r="26" spans="1:18" x14ac:dyDescent="0.35">
      <c r="A26" s="92">
        <v>2010</v>
      </c>
      <c r="B26" s="93" t="s">
        <v>7</v>
      </c>
      <c r="C26" s="94">
        <f t="shared" si="0"/>
        <v>876341</v>
      </c>
      <c r="D26" s="97">
        <v>111158</v>
      </c>
      <c r="E26" s="97">
        <v>166341</v>
      </c>
      <c r="F26" s="97">
        <v>598842</v>
      </c>
      <c r="G26" s="95">
        <f t="shared" si="4"/>
        <v>0.55436934188495046</v>
      </c>
      <c r="H26" s="95">
        <f t="shared" si="4"/>
        <v>1.985469878870894</v>
      </c>
      <c r="I26" s="95">
        <f t="shared" si="4"/>
        <v>0.57128552941065336</v>
      </c>
      <c r="J26" s="95">
        <f t="shared" si="4"/>
        <v>0.42345541673797715</v>
      </c>
      <c r="K26" s="95">
        <f t="shared" si="8"/>
        <v>2.296194754000247E-2</v>
      </c>
      <c r="L26" s="95">
        <f t="shared" si="9"/>
        <v>0.57740531875304146</v>
      </c>
      <c r="M26" s="95">
        <f t="shared" si="10"/>
        <v>0.89920060545858749</v>
      </c>
      <c r="N26" s="95">
        <f t="shared" si="10"/>
        <v>-0.14491132394481399</v>
      </c>
      <c r="O26" s="95">
        <f t="shared" si="11"/>
        <v>0.55436934188495046</v>
      </c>
      <c r="P26" s="95">
        <f t="shared" si="11"/>
        <v>1.985469878870894</v>
      </c>
      <c r="Q26" s="95">
        <f t="shared" si="11"/>
        <v>0.57128552941065336</v>
      </c>
      <c r="R26" s="95">
        <f t="shared" si="11"/>
        <v>0.42345541673797715</v>
      </c>
    </row>
    <row r="27" spans="1:18" x14ac:dyDescent="0.35">
      <c r="A27" s="92">
        <v>2010</v>
      </c>
      <c r="B27" s="93" t="s">
        <v>8</v>
      </c>
      <c r="C27" s="94">
        <f t="shared" si="0"/>
        <v>988896</v>
      </c>
      <c r="D27" s="97">
        <v>108288</v>
      </c>
      <c r="E27" s="97">
        <v>180973</v>
      </c>
      <c r="F27" s="97">
        <v>699635</v>
      </c>
      <c r="G27" s="95">
        <f t="shared" si="4"/>
        <v>0.55743671558907693</v>
      </c>
      <c r="H27" s="95">
        <f t="shared" si="4"/>
        <v>-0.23927811224525641</v>
      </c>
      <c r="I27" s="95">
        <f t="shared" si="4"/>
        <v>0.39310732375717827</v>
      </c>
      <c r="J27" s="95">
        <f t="shared" si="4"/>
        <v>0.92898460418642603</v>
      </c>
      <c r="K27" s="95">
        <f t="shared" si="8"/>
        <v>0.23553100762255319</v>
      </c>
      <c r="L27" s="95">
        <f t="shared" si="9"/>
        <v>0.10294555191907162</v>
      </c>
      <c r="M27" s="95">
        <f t="shared" si="10"/>
        <v>0.80895712485982862</v>
      </c>
      <c r="N27" s="95">
        <f t="shared" si="10"/>
        <v>0.15132590286829561</v>
      </c>
      <c r="O27" s="95">
        <f t="shared" si="11"/>
        <v>0.55599407045546867</v>
      </c>
      <c r="P27" s="95">
        <f t="shared" si="11"/>
        <v>0.22198215856823067</v>
      </c>
      <c r="Q27" s="95">
        <f t="shared" si="11"/>
        <v>0.47311139293121651</v>
      </c>
      <c r="R27" s="95">
        <f t="shared" si="11"/>
        <v>0.65750607614068057</v>
      </c>
    </row>
    <row r="28" spans="1:18" x14ac:dyDescent="0.35">
      <c r="A28" s="92">
        <v>2010</v>
      </c>
      <c r="B28" s="93" t="s">
        <v>9</v>
      </c>
      <c r="C28" s="94">
        <f t="shared" si="0"/>
        <v>946172</v>
      </c>
      <c r="D28" s="97">
        <v>36185</v>
      </c>
      <c r="E28" s="97">
        <v>145052</v>
      </c>
      <c r="F28" s="97">
        <v>764935</v>
      </c>
      <c r="G28" s="95">
        <f t="shared" si="4"/>
        <v>0.67556894350321506</v>
      </c>
      <c r="H28" s="95">
        <f t="shared" si="4"/>
        <v>1.3684382772614216</v>
      </c>
      <c r="I28" s="95">
        <f t="shared" si="4"/>
        <v>-2.8843063738618113E-2</v>
      </c>
      <c r="J28" s="95">
        <f t="shared" si="4"/>
        <v>0.91210326734974956</v>
      </c>
      <c r="K28" s="95">
        <f t="shared" si="8"/>
        <v>0.50834518604725609</v>
      </c>
      <c r="L28" s="95">
        <f t="shared" si="9"/>
        <v>0.25621047966508126</v>
      </c>
      <c r="M28" s="95">
        <f t="shared" si="10"/>
        <v>0.40214916241428633</v>
      </c>
      <c r="N28" s="95">
        <f t="shared" si="10"/>
        <v>0.57392209651313175</v>
      </c>
      <c r="O28" s="95">
        <f t="shared" si="11"/>
        <v>0.59428443431267475</v>
      </c>
      <c r="P28" s="95">
        <f t="shared" si="11"/>
        <v>0.31187006055629674</v>
      </c>
      <c r="Q28" s="95">
        <f t="shared" si="11"/>
        <v>0.27844436539445216</v>
      </c>
      <c r="R28" s="95">
        <f t="shared" si="11"/>
        <v>0.74356981040879933</v>
      </c>
    </row>
    <row r="29" spans="1:18" x14ac:dyDescent="0.35">
      <c r="A29" s="92">
        <v>2010</v>
      </c>
      <c r="B29" s="93" t="s">
        <v>10</v>
      </c>
      <c r="C29" s="94">
        <f t="shared" si="0"/>
        <v>877117</v>
      </c>
      <c r="D29" s="97">
        <v>25444</v>
      </c>
      <c r="E29" s="97">
        <v>203595</v>
      </c>
      <c r="F29" s="97">
        <v>648078</v>
      </c>
      <c r="G29" s="95">
        <f t="shared" si="4"/>
        <v>1.4937376187214246E-2</v>
      </c>
      <c r="H29" s="95">
        <f t="shared" si="4"/>
        <v>-0.58852448411928326</v>
      </c>
      <c r="I29" s="95">
        <f t="shared" si="4"/>
        <v>0.29961444675662907</v>
      </c>
      <c r="J29" s="95">
        <f t="shared" si="4"/>
        <v>3.6610635668423708E-3</v>
      </c>
      <c r="K29" s="95">
        <f t="shared" si="8"/>
        <v>0.40374206797131107</v>
      </c>
      <c r="L29" s="95">
        <f t="shared" si="9"/>
        <v>9.4972262910212768E-2</v>
      </c>
      <c r="M29" s="95">
        <f t="shared" si="10"/>
        <v>0.28456570571091588</v>
      </c>
      <c r="N29" s="95">
        <f t="shared" si="10"/>
        <v>0.48237300830164753</v>
      </c>
      <c r="O29" s="95">
        <f t="shared" si="11"/>
        <v>0.40374206797131107</v>
      </c>
      <c r="P29" s="95">
        <f t="shared" si="11"/>
        <v>9.4972262910212768E-2</v>
      </c>
      <c r="Q29" s="95">
        <f t="shared" si="11"/>
        <v>0.28456570571091588</v>
      </c>
      <c r="R29" s="95">
        <f t="shared" si="11"/>
        <v>0.48237300830164753</v>
      </c>
    </row>
    <row r="30" spans="1:18" x14ac:dyDescent="0.35">
      <c r="A30" s="92">
        <v>2011</v>
      </c>
      <c r="B30" s="93" t="s">
        <v>7</v>
      </c>
      <c r="C30" s="94">
        <f t="shared" si="0"/>
        <v>620092</v>
      </c>
      <c r="D30" s="97">
        <v>20364</v>
      </c>
      <c r="E30" s="97">
        <v>116485</v>
      </c>
      <c r="F30" s="97">
        <v>483243</v>
      </c>
      <c r="G30" s="95">
        <f t="shared" si="4"/>
        <v>-0.29240786406204888</v>
      </c>
      <c r="H30" s="95">
        <f t="shared" si="4"/>
        <v>-0.81680130984724442</v>
      </c>
      <c r="I30" s="95">
        <f t="shared" si="4"/>
        <v>-0.29972165611605073</v>
      </c>
      <c r="J30" s="95">
        <f t="shared" si="4"/>
        <v>-0.19303756249561654</v>
      </c>
      <c r="K30" s="95">
        <f t="shared" si="8"/>
        <v>0.16736690557437339</v>
      </c>
      <c r="L30" s="95">
        <f t="shared" si="9"/>
        <v>-0.42447394448628495</v>
      </c>
      <c r="M30" s="95">
        <f t="shared" ref="M30:N45" si="12">SUM(E27:E30)/SUM(E23:E26)-1</f>
        <v>7.2791877329746901E-2</v>
      </c>
      <c r="N30" s="95">
        <f t="shared" si="12"/>
        <v>0.29322458365735882</v>
      </c>
      <c r="O30" s="95">
        <f t="shared" ref="O30:R45" si="13">IF($B30="I",C30/C26-1,IF($B30="II",SUM(C29:C30)/SUM(C25:C26)-1,IF($B30="III",SUM(C28:C30)/SUM(C24:C26)-1,IF($B30="IV",SUM(C27:C30)/SUM(C23:C26)-1,"NA"))))</f>
        <v>-0.29240786406204888</v>
      </c>
      <c r="P30" s="95">
        <f t="shared" si="13"/>
        <v>-0.81680130984724442</v>
      </c>
      <c r="Q30" s="95">
        <f t="shared" si="13"/>
        <v>-0.29972165611605073</v>
      </c>
      <c r="R30" s="95">
        <f t="shared" si="13"/>
        <v>-0.19303756249561654</v>
      </c>
    </row>
    <row r="31" spans="1:18" x14ac:dyDescent="0.35">
      <c r="A31" s="92">
        <v>2011</v>
      </c>
      <c r="B31" s="93" t="s">
        <v>8</v>
      </c>
      <c r="C31" s="94">
        <f t="shared" si="0"/>
        <v>1200703</v>
      </c>
      <c r="D31" s="97">
        <v>48472</v>
      </c>
      <c r="E31" s="97">
        <v>285578</v>
      </c>
      <c r="F31" s="97">
        <v>866653</v>
      </c>
      <c r="G31" s="95">
        <f t="shared" si="4"/>
        <v>0.21418531372358673</v>
      </c>
      <c r="H31" s="95">
        <f t="shared" si="4"/>
        <v>-0.55237884160756501</v>
      </c>
      <c r="I31" s="95">
        <f t="shared" si="4"/>
        <v>0.57801439993811221</v>
      </c>
      <c r="J31" s="95">
        <f t="shared" si="4"/>
        <v>0.2387216191299748</v>
      </c>
      <c r="K31" s="95">
        <f t="shared" si="8"/>
        <v>0.10623496569050661</v>
      </c>
      <c r="L31" s="95">
        <f t="shared" si="9"/>
        <v>-0.56007216077690858</v>
      </c>
      <c r="M31" s="95">
        <f t="shared" si="12"/>
        <v>0.14904826336380284</v>
      </c>
      <c r="N31" s="95">
        <f t="shared" si="12"/>
        <v>0.17859476845374189</v>
      </c>
      <c r="O31" s="95">
        <f t="shared" si="13"/>
        <v>-2.3826462803386406E-2</v>
      </c>
      <c r="P31" s="95">
        <f t="shared" si="13"/>
        <v>-0.68631918558551996</v>
      </c>
      <c r="Q31" s="95">
        <f t="shared" si="13"/>
        <v>0.15763545379685251</v>
      </c>
      <c r="R31" s="95">
        <f t="shared" si="13"/>
        <v>3.9599469224329775E-2</v>
      </c>
    </row>
    <row r="32" spans="1:18" x14ac:dyDescent="0.35">
      <c r="A32" s="92">
        <v>2011</v>
      </c>
      <c r="B32" s="93" t="s">
        <v>9</v>
      </c>
      <c r="C32" s="94">
        <f t="shared" si="0"/>
        <v>1085743</v>
      </c>
      <c r="D32" s="97">
        <v>35430</v>
      </c>
      <c r="E32" s="97">
        <v>119659</v>
      </c>
      <c r="F32" s="97">
        <v>930654</v>
      </c>
      <c r="G32" s="95">
        <f t="shared" si="4"/>
        <v>0.14751123474378858</v>
      </c>
      <c r="H32" s="95">
        <f t="shared" si="4"/>
        <v>-2.0864999309106014E-2</v>
      </c>
      <c r="I32" s="95">
        <f t="shared" si="4"/>
        <v>-0.17506135730634531</v>
      </c>
      <c r="J32" s="95">
        <f t="shared" si="4"/>
        <v>0.21664455149783968</v>
      </c>
      <c r="K32" s="95">
        <f t="shared" si="8"/>
        <v>2.9393160386405937E-2</v>
      </c>
      <c r="L32" s="95">
        <f t="shared" si="9"/>
        <v>-0.59142210056478306</v>
      </c>
      <c r="M32" s="95">
        <f t="shared" si="12"/>
        <v>0.11755035252933643</v>
      </c>
      <c r="N32" s="95">
        <f t="shared" si="12"/>
        <v>8.1023178693054421E-2</v>
      </c>
      <c r="O32" s="95">
        <f t="shared" si="13"/>
        <v>3.383677010353181E-2</v>
      </c>
      <c r="P32" s="95">
        <f t="shared" si="13"/>
        <v>-0.59212302107334402</v>
      </c>
      <c r="Q32" s="95">
        <f t="shared" si="13"/>
        <v>5.9622313482246891E-2</v>
      </c>
      <c r="R32" s="95">
        <f t="shared" si="13"/>
        <v>0.10523249840555349</v>
      </c>
    </row>
    <row r="33" spans="1:18" x14ac:dyDescent="0.35">
      <c r="A33" s="92">
        <v>2011</v>
      </c>
      <c r="B33" s="93" t="s">
        <v>10</v>
      </c>
      <c r="C33" s="94">
        <f t="shared" si="0"/>
        <v>893033</v>
      </c>
      <c r="D33" s="97">
        <v>30222</v>
      </c>
      <c r="E33" s="97">
        <v>166756</v>
      </c>
      <c r="F33" s="97">
        <v>696055</v>
      </c>
      <c r="G33" s="95">
        <f t="shared" si="4"/>
        <v>1.8145811790217348E-2</v>
      </c>
      <c r="H33" s="95">
        <f t="shared" si="4"/>
        <v>0.18778493947492536</v>
      </c>
      <c r="I33" s="95">
        <f t="shared" si="4"/>
        <v>-0.18094255752842658</v>
      </c>
      <c r="J33" s="95">
        <f t="shared" si="4"/>
        <v>7.4029669268205422E-2</v>
      </c>
      <c r="K33" s="95">
        <f t="shared" si="8"/>
        <v>3.010552182633397E-2</v>
      </c>
      <c r="L33" s="95">
        <f t="shared" si="9"/>
        <v>-0.52152272525126753</v>
      </c>
      <c r="M33" s="95">
        <f t="shared" si="12"/>
        <v>-1.0752039266568092E-2</v>
      </c>
      <c r="N33" s="95">
        <f t="shared" si="12"/>
        <v>9.7774655263342281E-2</v>
      </c>
      <c r="O33" s="95">
        <f t="shared" si="13"/>
        <v>3.010552182633397E-2</v>
      </c>
      <c r="P33" s="95">
        <f t="shared" si="13"/>
        <v>-0.52152272525126753</v>
      </c>
      <c r="Q33" s="95">
        <f t="shared" si="13"/>
        <v>-1.0752039266568092E-2</v>
      </c>
      <c r="R33" s="95">
        <f t="shared" si="13"/>
        <v>9.7774655263342281E-2</v>
      </c>
    </row>
    <row r="34" spans="1:18" x14ac:dyDescent="0.35">
      <c r="A34" s="92">
        <v>2012</v>
      </c>
      <c r="B34" s="93" t="s">
        <v>7</v>
      </c>
      <c r="C34" s="94">
        <f t="shared" si="0"/>
        <v>957816</v>
      </c>
      <c r="D34" s="97">
        <v>130007</v>
      </c>
      <c r="E34" s="97">
        <v>94412</v>
      </c>
      <c r="F34" s="97">
        <v>733397</v>
      </c>
      <c r="G34" s="95">
        <f t="shared" si="4"/>
        <v>0.54463531217948313</v>
      </c>
      <c r="H34" s="95">
        <f t="shared" si="4"/>
        <v>5.3841583186014539</v>
      </c>
      <c r="I34" s="95">
        <f t="shared" si="4"/>
        <v>-0.18949220929733446</v>
      </c>
      <c r="J34" s="95">
        <f t="shared" si="4"/>
        <v>0.51765674826122665</v>
      </c>
      <c r="K34" s="95">
        <f t="shared" si="8"/>
        <v>0.20540824647894085</v>
      </c>
      <c r="L34" s="95">
        <f t="shared" si="9"/>
        <v>0.28300250681886263</v>
      </c>
      <c r="M34" s="95">
        <f t="shared" si="12"/>
        <v>3.1419041796612035E-2</v>
      </c>
      <c r="N34" s="95">
        <f t="shared" si="12"/>
        <v>0.24302561240052056</v>
      </c>
      <c r="O34" s="95">
        <f t="shared" si="13"/>
        <v>0.54463531217948313</v>
      </c>
      <c r="P34" s="95">
        <f t="shared" si="13"/>
        <v>5.3841583186014539</v>
      </c>
      <c r="Q34" s="95">
        <f t="shared" si="13"/>
        <v>-0.18949220929733446</v>
      </c>
      <c r="R34" s="95">
        <f t="shared" si="13"/>
        <v>0.51765674826122665</v>
      </c>
    </row>
    <row r="35" spans="1:18" x14ac:dyDescent="0.35">
      <c r="A35" s="92">
        <v>2012</v>
      </c>
      <c r="B35" s="93" t="s">
        <v>8</v>
      </c>
      <c r="C35" s="94">
        <f t="shared" si="0"/>
        <v>728124</v>
      </c>
      <c r="D35" s="97">
        <v>31525</v>
      </c>
      <c r="E35" s="97">
        <v>110243</v>
      </c>
      <c r="F35" s="97">
        <v>586356</v>
      </c>
      <c r="G35" s="95">
        <f t="shared" si="4"/>
        <v>-0.39358525796970611</v>
      </c>
      <c r="H35" s="95">
        <f t="shared" si="4"/>
        <v>-0.34962452549925727</v>
      </c>
      <c r="I35" s="95">
        <f t="shared" si="4"/>
        <v>-0.61396536147742475</v>
      </c>
      <c r="J35" s="95">
        <f t="shared" si="4"/>
        <v>-0.32342471554359131</v>
      </c>
      <c r="K35" s="95">
        <f t="shared" si="8"/>
        <v>5.661779475994555E-3</v>
      </c>
      <c r="L35" s="95">
        <f t="shared" si="9"/>
        <v>0.74134058943011527</v>
      </c>
      <c r="M35" s="95">
        <f t="shared" si="12"/>
        <v>-0.3458592532402659</v>
      </c>
      <c r="N35" s="95">
        <f t="shared" si="12"/>
        <v>6.6434688945600451E-2</v>
      </c>
      <c r="O35" s="95">
        <f t="shared" si="13"/>
        <v>-7.4063801800861695E-2</v>
      </c>
      <c r="P35" s="95">
        <f t="shared" si="13"/>
        <v>1.3466209541518972</v>
      </c>
      <c r="Q35" s="95">
        <f t="shared" si="13"/>
        <v>-0.49098773077850988</v>
      </c>
      <c r="R35" s="95">
        <f t="shared" si="13"/>
        <v>-2.2329868375045137E-2</v>
      </c>
    </row>
    <row r="36" spans="1:18" x14ac:dyDescent="0.35">
      <c r="A36" s="92">
        <v>2012</v>
      </c>
      <c r="B36" s="93" t="s">
        <v>9</v>
      </c>
      <c r="C36" s="94">
        <f t="shared" si="0"/>
        <v>929615</v>
      </c>
      <c r="D36" s="97">
        <v>20327</v>
      </c>
      <c r="E36" s="97">
        <v>126658</v>
      </c>
      <c r="F36" s="97">
        <v>782630</v>
      </c>
      <c r="G36" s="95">
        <f t="shared" si="4"/>
        <v>-0.14379830217648193</v>
      </c>
      <c r="H36" s="95">
        <f t="shared" si="4"/>
        <v>-0.42627716624329659</v>
      </c>
      <c r="I36" s="95">
        <f t="shared" si="4"/>
        <v>5.8491212528936298E-2</v>
      </c>
      <c r="J36" s="95">
        <f t="shared" si="4"/>
        <v>-0.15905374070277456</v>
      </c>
      <c r="K36" s="95">
        <f t="shared" si="8"/>
        <v>-7.2698752925412058E-2</v>
      </c>
      <c r="L36" s="95">
        <f t="shared" si="9"/>
        <v>0.63503970395497644</v>
      </c>
      <c r="M36" s="95">
        <f t="shared" si="12"/>
        <v>-0.31330852578941348</v>
      </c>
      <c r="N36" s="95">
        <f t="shared" si="12"/>
        <v>-4.4454263224964041E-2</v>
      </c>
      <c r="O36" s="95">
        <f t="shared" si="13"/>
        <v>-0.10011326189439118</v>
      </c>
      <c r="P36" s="95">
        <f t="shared" si="13"/>
        <v>0.74418314695106735</v>
      </c>
      <c r="Q36" s="95">
        <f t="shared" si="13"/>
        <v>-0.36496256627092594</v>
      </c>
      <c r="R36" s="95">
        <f t="shared" si="13"/>
        <v>-7.8124575212119907E-2</v>
      </c>
    </row>
    <row r="37" spans="1:18" x14ac:dyDescent="0.35">
      <c r="A37" s="92">
        <v>2012</v>
      </c>
      <c r="B37" s="93" t="s">
        <v>10</v>
      </c>
      <c r="C37" s="94">
        <f t="shared" si="0"/>
        <v>620224</v>
      </c>
      <c r="D37" s="97">
        <v>33314</v>
      </c>
      <c r="E37" s="97">
        <v>107425</v>
      </c>
      <c r="F37" s="97">
        <v>479485</v>
      </c>
      <c r="G37" s="95">
        <f t="shared" si="4"/>
        <v>-0.30548591149487192</v>
      </c>
      <c r="H37" s="95">
        <f t="shared" si="4"/>
        <v>0.10230957580570443</v>
      </c>
      <c r="I37" s="95">
        <f t="shared" si="4"/>
        <v>-0.35579529372256469</v>
      </c>
      <c r="J37" s="95">
        <f t="shared" si="4"/>
        <v>-0.31113920595355249</v>
      </c>
      <c r="K37" s="95">
        <f t="shared" si="8"/>
        <v>-0.14838306745682606</v>
      </c>
      <c r="L37" s="95">
        <f t="shared" si="9"/>
        <v>0.59994200226042471</v>
      </c>
      <c r="M37" s="95">
        <f t="shared" si="12"/>
        <v>-0.36274216460075703</v>
      </c>
      <c r="N37" s="95">
        <f t="shared" si="12"/>
        <v>-0.13261316163884695</v>
      </c>
      <c r="O37" s="95">
        <f t="shared" si="13"/>
        <v>-0.14838306745682606</v>
      </c>
      <c r="P37" s="95">
        <f t="shared" si="13"/>
        <v>0.59994200226042471</v>
      </c>
      <c r="Q37" s="95">
        <f t="shared" si="13"/>
        <v>-0.36274216460075703</v>
      </c>
      <c r="R37" s="95">
        <f t="shared" si="13"/>
        <v>-0.13261316163884695</v>
      </c>
    </row>
    <row r="38" spans="1:18" x14ac:dyDescent="0.35">
      <c r="A38" s="92">
        <v>2013</v>
      </c>
      <c r="B38" s="93" t="s">
        <v>7</v>
      </c>
      <c r="C38" s="94">
        <f t="shared" si="0"/>
        <v>650030</v>
      </c>
      <c r="D38" s="97">
        <v>32024</v>
      </c>
      <c r="E38" s="97">
        <v>95822</v>
      </c>
      <c r="F38" s="97">
        <v>522184</v>
      </c>
      <c r="G38" s="95">
        <f t="shared" si="4"/>
        <v>-0.32134146850752132</v>
      </c>
      <c r="H38" s="95">
        <f t="shared" si="4"/>
        <v>-0.75367480212603932</v>
      </c>
      <c r="I38" s="95">
        <f t="shared" si="4"/>
        <v>1.4934542219209312E-2</v>
      </c>
      <c r="J38" s="95">
        <f t="shared" si="4"/>
        <v>-0.28799272426802947</v>
      </c>
      <c r="K38" s="95">
        <f t="shared" si="8"/>
        <v>-0.29229291118955747</v>
      </c>
      <c r="L38" s="95">
        <f t="shared" si="9"/>
        <v>-0.51997083533021204</v>
      </c>
      <c r="M38" s="95">
        <f t="shared" si="12"/>
        <v>-0.33951876111373713</v>
      </c>
      <c r="N38" s="95">
        <f t="shared" si="12"/>
        <v>-0.26531389545980966</v>
      </c>
      <c r="O38" s="95">
        <f t="shared" si="13"/>
        <v>-0.32134146850752132</v>
      </c>
      <c r="P38" s="95">
        <f t="shared" si="13"/>
        <v>-0.75367480212603932</v>
      </c>
      <c r="Q38" s="95">
        <f t="shared" si="13"/>
        <v>1.4934542219209312E-2</v>
      </c>
      <c r="R38" s="95">
        <f t="shared" si="13"/>
        <v>-0.28799272426802947</v>
      </c>
    </row>
    <row r="39" spans="1:18" x14ac:dyDescent="0.35">
      <c r="A39" s="92">
        <v>2013</v>
      </c>
      <c r="B39" s="93" t="s">
        <v>8</v>
      </c>
      <c r="C39" s="94">
        <f t="shared" si="0"/>
        <v>791000</v>
      </c>
      <c r="D39" s="97">
        <v>16007</v>
      </c>
      <c r="E39" s="97">
        <v>112441</v>
      </c>
      <c r="F39" s="97">
        <v>662552</v>
      </c>
      <c r="G39" s="95">
        <f t="shared" si="4"/>
        <v>8.6353423318006328E-2</v>
      </c>
      <c r="H39" s="95">
        <f t="shared" si="4"/>
        <v>-0.49224425059476606</v>
      </c>
      <c r="I39" s="95">
        <f t="shared" si="4"/>
        <v>1.9937773826909755E-2</v>
      </c>
      <c r="J39" s="95">
        <f t="shared" si="4"/>
        <v>0.12994835901738866</v>
      </c>
      <c r="K39" s="95">
        <f t="shared" si="8"/>
        <v>-0.18387427566010572</v>
      </c>
      <c r="L39" s="95">
        <f t="shared" si="9"/>
        <v>-0.55246848369603496</v>
      </c>
      <c r="M39" s="95">
        <f t="shared" si="12"/>
        <v>-9.9220070458386767E-2</v>
      </c>
      <c r="N39" s="95">
        <f t="shared" si="12"/>
        <v>-0.16956302168499038</v>
      </c>
      <c r="O39" s="95">
        <f t="shared" si="13"/>
        <v>-0.14526614233009483</v>
      </c>
      <c r="P39" s="95">
        <f t="shared" si="13"/>
        <v>-0.70265334422900727</v>
      </c>
      <c r="Q39" s="95">
        <f t="shared" si="13"/>
        <v>1.7629669443697926E-2</v>
      </c>
      <c r="R39" s="95">
        <f t="shared" si="13"/>
        <v>-0.10230474944932877</v>
      </c>
    </row>
    <row r="40" spans="1:18" x14ac:dyDescent="0.35">
      <c r="A40" s="92">
        <v>2013</v>
      </c>
      <c r="B40" s="93" t="s">
        <v>9</v>
      </c>
      <c r="C40" s="94">
        <f t="shared" si="0"/>
        <v>906154</v>
      </c>
      <c r="D40" s="97">
        <v>30528</v>
      </c>
      <c r="E40" s="97">
        <v>86040</v>
      </c>
      <c r="F40" s="97">
        <v>789586</v>
      </c>
      <c r="G40" s="95">
        <f t="shared" si="4"/>
        <v>-2.5237329432076683E-2</v>
      </c>
      <c r="H40" s="95">
        <f t="shared" si="4"/>
        <v>0.50184483691641657</v>
      </c>
      <c r="I40" s="95">
        <f t="shared" si="4"/>
        <v>-0.32069036302483855</v>
      </c>
      <c r="J40" s="95">
        <f t="shared" si="4"/>
        <v>8.887980271648166E-3</v>
      </c>
      <c r="K40" s="95">
        <f t="shared" si="8"/>
        <v>-0.15424438549068742</v>
      </c>
      <c r="L40" s="95">
        <f t="shared" si="9"/>
        <v>-0.47249871511356512</v>
      </c>
      <c r="M40" s="95">
        <f t="shared" si="12"/>
        <v>-0.19342902288638719</v>
      </c>
      <c r="N40" s="95">
        <f t="shared" si="12"/>
        <v>-0.12315120077700492</v>
      </c>
      <c r="O40" s="95">
        <f t="shared" si="13"/>
        <v>-0.10260575671320238</v>
      </c>
      <c r="P40" s="95">
        <f t="shared" si="13"/>
        <v>-0.56802247895347491</v>
      </c>
      <c r="Q40" s="95">
        <f t="shared" si="13"/>
        <v>-0.11170705646926016</v>
      </c>
      <c r="R40" s="95">
        <f t="shared" si="13"/>
        <v>-6.0912307605227034E-2</v>
      </c>
    </row>
    <row r="41" spans="1:18" x14ac:dyDescent="0.35">
      <c r="A41" s="92">
        <v>2013</v>
      </c>
      <c r="B41" s="93" t="s">
        <v>10</v>
      </c>
      <c r="C41" s="94">
        <f t="shared" si="0"/>
        <v>772885</v>
      </c>
      <c r="D41" s="97">
        <v>10071</v>
      </c>
      <c r="E41" s="97">
        <v>40806</v>
      </c>
      <c r="F41" s="97">
        <v>722008</v>
      </c>
      <c r="G41" s="95">
        <f t="shared" si="4"/>
        <v>0.24613849189970072</v>
      </c>
      <c r="H41" s="95">
        <f t="shared" si="4"/>
        <v>-0.69769466290448467</v>
      </c>
      <c r="I41" s="95">
        <f t="shared" si="4"/>
        <v>-0.62014428671165933</v>
      </c>
      <c r="J41" s="95">
        <f t="shared" si="4"/>
        <v>0.50579893010208865</v>
      </c>
      <c r="K41" s="95">
        <f t="shared" si="8"/>
        <v>-3.5759549709668104E-2</v>
      </c>
      <c r="L41" s="95">
        <f t="shared" si="9"/>
        <v>-0.58809887857677312</v>
      </c>
      <c r="M41" s="95">
        <f t="shared" si="12"/>
        <v>-0.23619791310531568</v>
      </c>
      <c r="N41" s="95">
        <f t="shared" si="12"/>
        <v>4.4333017799515595E-2</v>
      </c>
      <c r="O41" s="95">
        <f t="shared" si="13"/>
        <v>-3.5759549709668104E-2</v>
      </c>
      <c r="P41" s="95">
        <f t="shared" si="13"/>
        <v>-0.58809887857677312</v>
      </c>
      <c r="Q41" s="95">
        <f t="shared" si="13"/>
        <v>-0.23619791310531568</v>
      </c>
      <c r="R41" s="95">
        <f t="shared" si="13"/>
        <v>4.4333017799515595E-2</v>
      </c>
    </row>
    <row r="42" spans="1:18" x14ac:dyDescent="0.35">
      <c r="A42" s="92">
        <v>2014</v>
      </c>
      <c r="B42" s="93" t="s">
        <v>7</v>
      </c>
      <c r="C42" s="94">
        <f t="shared" si="0"/>
        <v>860823</v>
      </c>
      <c r="D42" s="97">
        <v>67732</v>
      </c>
      <c r="E42" s="97">
        <v>110891</v>
      </c>
      <c r="F42" s="97">
        <v>682200</v>
      </c>
      <c r="G42" s="95">
        <f t="shared" si="4"/>
        <v>0.3242819562174053</v>
      </c>
      <c r="H42" s="95">
        <f t="shared" si="4"/>
        <v>1.1150387209592805</v>
      </c>
      <c r="I42" s="95">
        <f t="shared" si="4"/>
        <v>0.15726033687462171</v>
      </c>
      <c r="J42" s="95">
        <f t="shared" si="4"/>
        <v>0.30643604553184312</v>
      </c>
      <c r="K42" s="95">
        <f t="shared" si="8"/>
        <v>0.13759220052780186</v>
      </c>
      <c r="L42" s="95">
        <f t="shared" si="9"/>
        <v>6.0994965440737348E-2</v>
      </c>
      <c r="M42" s="95">
        <f t="shared" si="12"/>
        <v>-0.20440851713514541</v>
      </c>
      <c r="N42" s="95">
        <f t="shared" si="12"/>
        <v>0.20487628946430414</v>
      </c>
      <c r="O42" s="95">
        <f t="shared" si="13"/>
        <v>0.3242819562174053</v>
      </c>
      <c r="P42" s="95">
        <f t="shared" si="13"/>
        <v>1.1150387209592805</v>
      </c>
      <c r="Q42" s="95">
        <f t="shared" si="13"/>
        <v>0.15726033687462171</v>
      </c>
      <c r="R42" s="95">
        <f t="shared" si="13"/>
        <v>0.30643604553184312</v>
      </c>
    </row>
    <row r="43" spans="1:18" x14ac:dyDescent="0.35">
      <c r="A43" s="92">
        <v>2014</v>
      </c>
      <c r="B43" s="93" t="s">
        <v>8</v>
      </c>
      <c r="C43" s="94">
        <f t="shared" si="0"/>
        <v>800146</v>
      </c>
      <c r="D43" s="97">
        <v>46347</v>
      </c>
      <c r="E43" s="97">
        <v>114079</v>
      </c>
      <c r="F43" s="97">
        <v>639720</v>
      </c>
      <c r="G43" s="95">
        <f t="shared" si="4"/>
        <v>1.1562579013906449E-2</v>
      </c>
      <c r="H43" s="95">
        <f t="shared" si="4"/>
        <v>1.8954207534203786</v>
      </c>
      <c r="I43" s="95">
        <f t="shared" si="4"/>
        <v>1.4567639917823616E-2</v>
      </c>
      <c r="J43" s="95">
        <f t="shared" si="4"/>
        <v>-3.4460691387242059E-2</v>
      </c>
      <c r="K43" s="95">
        <f t="shared" si="8"/>
        <v>0.11673496900064828</v>
      </c>
      <c r="L43" s="95">
        <f t="shared" si="9"/>
        <v>0.52134314265481163</v>
      </c>
      <c r="M43" s="95">
        <f t="shared" si="12"/>
        <v>-0.20465879650771113</v>
      </c>
      <c r="N43" s="95">
        <f t="shared" si="12"/>
        <v>0.15802474282250945</v>
      </c>
      <c r="O43" s="95">
        <f t="shared" si="13"/>
        <v>0.15262624650423651</v>
      </c>
      <c r="P43" s="95">
        <f t="shared" si="13"/>
        <v>1.3751119068934647</v>
      </c>
      <c r="Q43" s="95">
        <f t="shared" si="13"/>
        <v>8.0220682502412766E-2</v>
      </c>
      <c r="R43" s="95">
        <f t="shared" si="13"/>
        <v>0.11579288550360589</v>
      </c>
    </row>
    <row r="44" spans="1:18" x14ac:dyDescent="0.35">
      <c r="A44" s="92">
        <v>2014</v>
      </c>
      <c r="B44" s="93" t="s">
        <v>9</v>
      </c>
      <c r="C44" s="94">
        <f t="shared" si="0"/>
        <v>822252</v>
      </c>
      <c r="D44" s="97">
        <v>143105</v>
      </c>
      <c r="E44" s="97">
        <v>200354</v>
      </c>
      <c r="F44" s="97">
        <v>478793</v>
      </c>
      <c r="G44" s="95">
        <f t="shared" si="4"/>
        <v>-9.2591325536277469E-2</v>
      </c>
      <c r="H44" s="95">
        <f t="shared" si="4"/>
        <v>3.6876637840670856</v>
      </c>
      <c r="I44" s="95">
        <f t="shared" si="4"/>
        <v>1.3286145978614599</v>
      </c>
      <c r="J44" s="95">
        <f t="shared" si="4"/>
        <v>-0.39361513502012446</v>
      </c>
      <c r="K44" s="95">
        <f t="shared" si="8"/>
        <v>9.7289621110410174E-2</v>
      </c>
      <c r="L44" s="95">
        <f t="shared" si="9"/>
        <v>1.388914215226194</v>
      </c>
      <c r="M44" s="95">
        <f t="shared" si="12"/>
        <v>0.16031245021507079</v>
      </c>
      <c r="N44" s="95">
        <f t="shared" si="12"/>
        <v>2.8084523354933832E-2</v>
      </c>
      <c r="O44" s="95">
        <f t="shared" si="13"/>
        <v>5.7957535497856094E-2</v>
      </c>
      <c r="P44" s="95">
        <f t="shared" si="13"/>
        <v>2.2737687597856389</v>
      </c>
      <c r="Q44" s="95">
        <f t="shared" si="13"/>
        <v>0.44519084073217052</v>
      </c>
      <c r="R44" s="95">
        <f t="shared" si="13"/>
        <v>-8.793347792305406E-2</v>
      </c>
    </row>
    <row r="45" spans="1:18" x14ac:dyDescent="0.35">
      <c r="A45" s="92">
        <v>2014</v>
      </c>
      <c r="B45" s="93" t="s">
        <v>10</v>
      </c>
      <c r="C45" s="94">
        <f t="shared" si="0"/>
        <v>748069</v>
      </c>
      <c r="D45" s="97">
        <v>51665</v>
      </c>
      <c r="E45" s="97">
        <v>51525</v>
      </c>
      <c r="F45" s="97">
        <v>644879</v>
      </c>
      <c r="G45" s="95">
        <f t="shared" si="4"/>
        <v>-3.2108269664956612E-2</v>
      </c>
      <c r="H45" s="95">
        <f t="shared" si="4"/>
        <v>4.130076457154205</v>
      </c>
      <c r="I45" s="95">
        <f t="shared" si="4"/>
        <v>0.26268195853550957</v>
      </c>
      <c r="J45" s="95">
        <f t="shared" si="4"/>
        <v>-0.10682568614198185</v>
      </c>
      <c r="K45" s="95">
        <f t="shared" si="8"/>
        <v>3.5646968063847373E-2</v>
      </c>
      <c r="L45" s="95">
        <f t="shared" si="9"/>
        <v>2.4847004400315922</v>
      </c>
      <c r="M45" s="95">
        <f t="shared" si="12"/>
        <v>0.42296685556042957</v>
      </c>
      <c r="N45" s="95">
        <f t="shared" si="12"/>
        <v>-9.2992326606906373E-2</v>
      </c>
      <c r="O45" s="95">
        <f t="shared" si="13"/>
        <v>3.5646968063847373E-2</v>
      </c>
      <c r="P45" s="95">
        <f t="shared" si="13"/>
        <v>2.4847004400315922</v>
      </c>
      <c r="Q45" s="95">
        <f t="shared" si="13"/>
        <v>0.42296685556042957</v>
      </c>
      <c r="R45" s="95">
        <f t="shared" si="13"/>
        <v>-9.2992326606906373E-2</v>
      </c>
    </row>
    <row r="46" spans="1:18" x14ac:dyDescent="0.35">
      <c r="A46" s="92">
        <v>2015</v>
      </c>
      <c r="B46" s="93" t="s">
        <v>7</v>
      </c>
      <c r="C46" s="94">
        <f t="shared" si="0"/>
        <v>855071</v>
      </c>
      <c r="D46" s="97">
        <v>70229</v>
      </c>
      <c r="E46" s="97">
        <v>126982</v>
      </c>
      <c r="F46" s="97">
        <v>657860</v>
      </c>
      <c r="G46" s="95">
        <f t="shared" si="4"/>
        <v>-6.6819775958588679E-3</v>
      </c>
      <c r="H46" s="95">
        <f t="shared" si="4"/>
        <v>3.6865883186676829E-2</v>
      </c>
      <c r="I46" s="95">
        <f t="shared" si="4"/>
        <v>0.14510645588911641</v>
      </c>
      <c r="J46" s="95">
        <f t="shared" si="4"/>
        <v>-3.567868660216944E-2</v>
      </c>
      <c r="K46" s="95">
        <f t="shared" si="8"/>
        <v>-3.1620643545124394E-2</v>
      </c>
      <c r="L46" s="95">
        <f t="shared" si="9"/>
        <v>1.5040293393813635</v>
      </c>
      <c r="M46" s="95">
        <f t="shared" ref="M46:N61" si="14">SUM(E43:E46)/SUM(E39:E42)-1</f>
        <v>0.40768409209030843</v>
      </c>
      <c r="N46" s="95">
        <f t="shared" si="14"/>
        <v>-0.15232538354947189</v>
      </c>
      <c r="O46" s="95">
        <f t="shared" ref="O46:R61" si="15">IF($B46="I",C46/C42-1,IF($B46="II",SUM(C45:C46)/SUM(C41:C42)-1,IF($B46="III",SUM(C44:C46)/SUM(C40:C42)-1,IF($B46="IV",SUM(C43:C46)/SUM(C39:C42)-1,"NA"))))</f>
        <v>-6.6819775958588679E-3</v>
      </c>
      <c r="P46" s="95">
        <f t="shared" si="15"/>
        <v>3.6865883186676829E-2</v>
      </c>
      <c r="Q46" s="95">
        <f t="shared" si="15"/>
        <v>0.14510645588911641</v>
      </c>
      <c r="R46" s="95">
        <f t="shared" si="15"/>
        <v>-3.567868660216944E-2</v>
      </c>
    </row>
    <row r="47" spans="1:18" x14ac:dyDescent="0.35">
      <c r="A47" s="92">
        <v>2015</v>
      </c>
      <c r="B47" s="93" t="s">
        <v>8</v>
      </c>
      <c r="C47" s="94">
        <f t="shared" si="0"/>
        <v>843060</v>
      </c>
      <c r="D47" s="97">
        <v>94910</v>
      </c>
      <c r="E47" s="97">
        <v>121390</v>
      </c>
      <c r="F47" s="97">
        <v>626760</v>
      </c>
      <c r="G47" s="95">
        <f t="shared" si="4"/>
        <v>5.3632712030054597E-2</v>
      </c>
      <c r="H47" s="95">
        <f t="shared" si="4"/>
        <v>1.0478132349450879</v>
      </c>
      <c r="I47" s="95">
        <f t="shared" si="4"/>
        <v>6.4087167664513167E-2</v>
      </c>
      <c r="J47" s="95">
        <f t="shared" si="4"/>
        <v>-2.0258863252673009E-2</v>
      </c>
      <c r="K47" s="95">
        <f t="shared" si="8"/>
        <v>-2.1423900781075922E-2</v>
      </c>
      <c r="L47" s="95">
        <f t="shared" si="9"/>
        <v>1.326827344548029</v>
      </c>
      <c r="M47" s="95">
        <f t="shared" si="14"/>
        <v>0.42191088523546405</v>
      </c>
      <c r="N47" s="95">
        <f t="shared" si="14"/>
        <v>-0.15006878384931222</v>
      </c>
      <c r="O47" s="95">
        <f t="shared" si="15"/>
        <v>2.2373686685302374E-2</v>
      </c>
      <c r="P47" s="95">
        <f t="shared" si="15"/>
        <v>0.44758456858843432</v>
      </c>
      <c r="Q47" s="95">
        <f t="shared" si="15"/>
        <v>0.10402275859003418</v>
      </c>
      <c r="R47" s="95">
        <f t="shared" si="15"/>
        <v>-2.821653352699105E-2</v>
      </c>
    </row>
    <row r="48" spans="1:18" x14ac:dyDescent="0.35">
      <c r="A48" s="92">
        <v>2015</v>
      </c>
      <c r="B48" s="93" t="s">
        <v>9</v>
      </c>
      <c r="C48" s="94">
        <f t="shared" si="0"/>
        <v>674946</v>
      </c>
      <c r="D48" s="97">
        <v>78642</v>
      </c>
      <c r="E48" s="97">
        <v>65647</v>
      </c>
      <c r="F48" s="97">
        <v>530657</v>
      </c>
      <c r="G48" s="95">
        <f t="shared" si="4"/>
        <v>-0.17914945783044611</v>
      </c>
      <c r="H48" s="95">
        <f t="shared" si="4"/>
        <v>-0.45045945284930644</v>
      </c>
      <c r="I48" s="95">
        <f t="shared" si="4"/>
        <v>-0.67234494943949208</v>
      </c>
      <c r="J48" s="95">
        <f t="shared" si="4"/>
        <v>0.10832238566562169</v>
      </c>
      <c r="K48" s="95">
        <f t="shared" si="8"/>
        <v>-4.1448282089096566E-2</v>
      </c>
      <c r="L48" s="95">
        <f t="shared" si="9"/>
        <v>0.1054835269686254</v>
      </c>
      <c r="M48" s="95">
        <f t="shared" si="14"/>
        <v>-0.21578958659601399</v>
      </c>
      <c r="N48" s="95">
        <f t="shared" si="14"/>
        <v>-2.4800602206902833E-2</v>
      </c>
      <c r="O48" s="95">
        <f t="shared" si="15"/>
        <v>-4.4355294997907913E-2</v>
      </c>
      <c r="P48" s="95">
        <f t="shared" si="15"/>
        <v>-5.211443946746297E-2</v>
      </c>
      <c r="Q48" s="95">
        <f t="shared" si="15"/>
        <v>-0.26169461398839478</v>
      </c>
      <c r="R48" s="95">
        <f t="shared" si="15"/>
        <v>8.0879074011239727E-3</v>
      </c>
    </row>
    <row r="49" spans="1:18" x14ac:dyDescent="0.35">
      <c r="A49" s="92">
        <v>2015</v>
      </c>
      <c r="B49" s="93" t="s">
        <v>10</v>
      </c>
      <c r="C49" s="94">
        <f t="shared" si="0"/>
        <v>536195</v>
      </c>
      <c r="D49" s="97">
        <v>17644</v>
      </c>
      <c r="E49" s="97">
        <v>124714</v>
      </c>
      <c r="F49" s="97">
        <v>393837</v>
      </c>
      <c r="G49" s="95">
        <f t="shared" si="4"/>
        <v>-0.28322788405882349</v>
      </c>
      <c r="H49" s="95">
        <f t="shared" si="4"/>
        <v>-0.65849220942611053</v>
      </c>
      <c r="I49" s="95">
        <f t="shared" si="4"/>
        <v>1.4204560892770499</v>
      </c>
      <c r="J49" s="95">
        <f t="shared" si="4"/>
        <v>-0.38928543184070186</v>
      </c>
      <c r="K49" s="95">
        <f t="shared" si="8"/>
        <v>-9.9656174469020087E-2</v>
      </c>
      <c r="L49" s="95">
        <f t="shared" si="9"/>
        <v>-0.15355076428934533</v>
      </c>
      <c r="M49" s="95">
        <f t="shared" si="14"/>
        <v>-7.9933060570536951E-2</v>
      </c>
      <c r="N49" s="95">
        <f t="shared" si="14"/>
        <v>-9.6695605808327811E-2</v>
      </c>
      <c r="O49" s="95">
        <f t="shared" si="15"/>
        <v>-9.9656174469020087E-2</v>
      </c>
      <c r="P49" s="95">
        <f t="shared" si="15"/>
        <v>-0.15355076428934533</v>
      </c>
      <c r="Q49" s="95">
        <f t="shared" si="15"/>
        <v>-7.9933060570536951E-2</v>
      </c>
      <c r="R49" s="95">
        <f t="shared" si="15"/>
        <v>-9.6695605808327811E-2</v>
      </c>
    </row>
    <row r="50" spans="1:18" x14ac:dyDescent="0.35">
      <c r="A50" s="92">
        <v>2016</v>
      </c>
      <c r="B50" s="93" t="s">
        <v>7</v>
      </c>
      <c r="C50" s="94">
        <f t="shared" si="0"/>
        <v>820280</v>
      </c>
      <c r="D50" s="97">
        <v>29478</v>
      </c>
      <c r="E50" s="97">
        <v>109638</v>
      </c>
      <c r="F50" s="97">
        <v>681164</v>
      </c>
      <c r="G50" s="95">
        <f t="shared" si="4"/>
        <v>-4.068784931309799E-2</v>
      </c>
      <c r="H50" s="95">
        <f t="shared" si="4"/>
        <v>-0.5802588674194421</v>
      </c>
      <c r="I50" s="95">
        <f t="shared" si="4"/>
        <v>-0.13658628782032101</v>
      </c>
      <c r="J50" s="95">
        <f t="shared" si="4"/>
        <v>3.5423950384580349E-2</v>
      </c>
      <c r="K50" s="95">
        <f t="shared" si="8"/>
        <v>-0.10883672739245365</v>
      </c>
      <c r="L50" s="95">
        <f t="shared" si="9"/>
        <v>-0.29122583877743735</v>
      </c>
      <c r="M50" s="95">
        <f t="shared" si="14"/>
        <v>-0.14515153974114492</v>
      </c>
      <c r="N50" s="95">
        <f t="shared" si="14"/>
        <v>-7.7990229848029058E-2</v>
      </c>
      <c r="O50" s="95">
        <f t="shared" si="15"/>
        <v>-4.068784931309799E-2</v>
      </c>
      <c r="P50" s="95">
        <f t="shared" si="15"/>
        <v>-0.5802588674194421</v>
      </c>
      <c r="Q50" s="95">
        <f t="shared" si="15"/>
        <v>-0.13658628782032101</v>
      </c>
      <c r="R50" s="95">
        <f t="shared" si="15"/>
        <v>3.5423950384580349E-2</v>
      </c>
    </row>
    <row r="51" spans="1:18" x14ac:dyDescent="0.35">
      <c r="A51" s="92">
        <v>2016</v>
      </c>
      <c r="B51" s="93" t="s">
        <v>8</v>
      </c>
      <c r="C51" s="94">
        <f t="shared" si="0"/>
        <v>580942</v>
      </c>
      <c r="D51" s="97">
        <v>30972</v>
      </c>
      <c r="E51" s="97">
        <v>110589</v>
      </c>
      <c r="F51" s="97">
        <v>439381</v>
      </c>
      <c r="G51" s="95">
        <f t="shared" si="4"/>
        <v>-0.31091262780822237</v>
      </c>
      <c r="H51" s="95">
        <f t="shared" si="4"/>
        <v>-0.67366979243493841</v>
      </c>
      <c r="I51" s="95">
        <f t="shared" si="4"/>
        <v>-8.8977675261553646E-2</v>
      </c>
      <c r="J51" s="95">
        <f t="shared" si="4"/>
        <v>-0.29896451592316042</v>
      </c>
      <c r="K51" s="95">
        <f t="shared" si="8"/>
        <v>-0.20073386422685724</v>
      </c>
      <c r="L51" s="95">
        <f t="shared" si="9"/>
        <v>-0.56451214056886601</v>
      </c>
      <c r="M51" s="95">
        <f t="shared" si="14"/>
        <v>-0.17923602351619483</v>
      </c>
      <c r="N51" s="95">
        <f t="shared" si="14"/>
        <v>-0.15083428421470491</v>
      </c>
      <c r="O51" s="95">
        <f t="shared" si="15"/>
        <v>-0.1748445791284654</v>
      </c>
      <c r="P51" s="95">
        <f t="shared" si="15"/>
        <v>-0.63394473746359126</v>
      </c>
      <c r="Q51" s="95">
        <f t="shared" si="15"/>
        <v>-0.113317926336302</v>
      </c>
      <c r="R51" s="95">
        <f t="shared" si="15"/>
        <v>-0.12772259500864069</v>
      </c>
    </row>
    <row r="52" spans="1:18" x14ac:dyDescent="0.35">
      <c r="A52" s="92">
        <v>2016</v>
      </c>
      <c r="B52" s="93" t="s">
        <v>9</v>
      </c>
      <c r="C52" s="94">
        <f t="shared" si="0"/>
        <v>697471</v>
      </c>
      <c r="D52" s="97">
        <v>13042</v>
      </c>
      <c r="E52" s="97">
        <v>72713</v>
      </c>
      <c r="F52" s="97">
        <v>611716</v>
      </c>
      <c r="G52" s="95">
        <f t="shared" si="4"/>
        <v>3.3373040213587446E-2</v>
      </c>
      <c r="H52" s="95">
        <f t="shared" si="4"/>
        <v>-0.83415986368607109</v>
      </c>
      <c r="I52" s="95">
        <f t="shared" si="4"/>
        <v>0.10763629716514078</v>
      </c>
      <c r="J52" s="95">
        <f t="shared" si="4"/>
        <v>0.1527521544048227</v>
      </c>
      <c r="K52" s="95">
        <f t="shared" si="8"/>
        <v>-0.15579469848574845</v>
      </c>
      <c r="L52" s="95">
        <f t="shared" si="9"/>
        <v>-0.69153077042843702</v>
      </c>
      <c r="M52" s="95">
        <f t="shared" si="14"/>
        <v>0.14255465826275349</v>
      </c>
      <c r="N52" s="95">
        <f t="shared" si="14"/>
        <v>-0.1357873240558729</v>
      </c>
      <c r="O52" s="95">
        <f t="shared" si="15"/>
        <v>-0.11562372396681608</v>
      </c>
      <c r="P52" s="95">
        <f t="shared" si="15"/>
        <v>-0.69853269943104679</v>
      </c>
      <c r="Q52" s="95">
        <f t="shared" si="15"/>
        <v>-6.7126511453128646E-2</v>
      </c>
      <c r="R52" s="95">
        <f t="shared" si="15"/>
        <v>-4.5731863511739523E-2</v>
      </c>
    </row>
    <row r="53" spans="1:18" x14ac:dyDescent="0.35">
      <c r="A53" s="92">
        <v>2016</v>
      </c>
      <c r="B53" s="93" t="s">
        <v>10</v>
      </c>
      <c r="C53" s="94">
        <f t="shared" si="0"/>
        <v>633838</v>
      </c>
      <c r="D53" s="97">
        <v>34744</v>
      </c>
      <c r="E53" s="97">
        <v>74881</v>
      </c>
      <c r="F53" s="97">
        <v>524213</v>
      </c>
      <c r="G53" s="95">
        <f t="shared" si="4"/>
        <v>0.1821035257695427</v>
      </c>
      <c r="H53" s="95">
        <f t="shared" si="4"/>
        <v>0.96916798911811375</v>
      </c>
      <c r="I53" s="95">
        <f t="shared" si="4"/>
        <v>-0.39957823500168388</v>
      </c>
      <c r="J53" s="95">
        <f t="shared" si="4"/>
        <v>0.33104050660552464</v>
      </c>
      <c r="K53" s="95">
        <f t="shared" si="8"/>
        <v>-6.0750937004171446E-2</v>
      </c>
      <c r="L53" s="95">
        <f t="shared" si="9"/>
        <v>-0.5859768576073443</v>
      </c>
      <c r="M53" s="95">
        <f t="shared" si="14"/>
        <v>-0.16162905457305465</v>
      </c>
      <c r="N53" s="95">
        <f t="shared" si="14"/>
        <v>2.1438459038329416E-2</v>
      </c>
      <c r="O53" s="95">
        <f t="shared" si="15"/>
        <v>-6.0750937004171446E-2</v>
      </c>
      <c r="P53" s="95">
        <f t="shared" si="15"/>
        <v>-0.5859768576073443</v>
      </c>
      <c r="Q53" s="95">
        <f t="shared" si="15"/>
        <v>-0.16162905457305465</v>
      </c>
      <c r="R53" s="95">
        <f t="shared" si="15"/>
        <v>2.1438459038329416E-2</v>
      </c>
    </row>
    <row r="54" spans="1:18" x14ac:dyDescent="0.35">
      <c r="A54" s="89">
        <v>2017</v>
      </c>
      <c r="B54" s="93" t="s">
        <v>7</v>
      </c>
      <c r="C54" s="94">
        <f t="shared" si="0"/>
        <v>966171</v>
      </c>
      <c r="D54" s="98">
        <v>235664</v>
      </c>
      <c r="E54" s="98">
        <v>104989</v>
      </c>
      <c r="F54" s="98">
        <v>625518</v>
      </c>
      <c r="G54" s="95">
        <f t="shared" si="4"/>
        <v>0.17785512264104941</v>
      </c>
      <c r="H54" s="95">
        <f t="shared" si="4"/>
        <v>6.9945722233530088</v>
      </c>
      <c r="I54" s="95">
        <f t="shared" si="4"/>
        <v>-4.2403181378719013E-2</v>
      </c>
      <c r="J54" s="95">
        <f t="shared" si="4"/>
        <v>-8.1692514577987096E-2</v>
      </c>
      <c r="K54" s="95">
        <f t="shared" si="8"/>
        <v>1.3710301094354005E-3</v>
      </c>
      <c r="L54" s="95">
        <f t="shared" si="9"/>
        <v>0.42482576107742642</v>
      </c>
      <c r="M54" s="95">
        <f t="shared" si="14"/>
        <v>-0.13815500641924683</v>
      </c>
      <c r="N54" s="95">
        <f t="shared" si="14"/>
        <v>-1.4150575743431593E-2</v>
      </c>
      <c r="O54" s="95">
        <f t="shared" si="15"/>
        <v>0.17785512264104941</v>
      </c>
      <c r="P54" s="95">
        <f t="shared" si="15"/>
        <v>6.9945722233530088</v>
      </c>
      <c r="Q54" s="95">
        <f t="shared" si="15"/>
        <v>-4.2403181378719013E-2</v>
      </c>
      <c r="R54" s="95">
        <f t="shared" si="15"/>
        <v>-8.1692514577987096E-2</v>
      </c>
    </row>
    <row r="55" spans="1:18" x14ac:dyDescent="0.35">
      <c r="A55" s="89">
        <v>2017</v>
      </c>
      <c r="B55" s="93" t="s">
        <v>8</v>
      </c>
      <c r="C55" s="94">
        <f t="shared" si="0"/>
        <v>741299</v>
      </c>
      <c r="D55" s="98">
        <v>73383</v>
      </c>
      <c r="E55" s="98">
        <v>142473</v>
      </c>
      <c r="F55" s="98">
        <v>525443</v>
      </c>
      <c r="G55" s="95">
        <f t="shared" si="4"/>
        <v>0.2760292765887129</v>
      </c>
      <c r="H55" s="95">
        <f t="shared" si="4"/>
        <v>1.3693335916311509</v>
      </c>
      <c r="I55" s="95">
        <f t="shared" si="4"/>
        <v>0.28831077231912761</v>
      </c>
      <c r="J55" s="95">
        <f t="shared" si="4"/>
        <v>0.19587100944282976</v>
      </c>
      <c r="K55" s="95">
        <f t="shared" si="8"/>
        <v>0.16322999521888804</v>
      </c>
      <c r="L55" s="95">
        <f t="shared" si="9"/>
        <v>1.2766499081257656</v>
      </c>
      <c r="M55" s="95">
        <f t="shared" si="14"/>
        <v>-3.7828674973452658E-2</v>
      </c>
      <c r="N55" s="95">
        <f t="shared" si="14"/>
        <v>0.11826229230836183</v>
      </c>
      <c r="O55" s="95">
        <f t="shared" si="15"/>
        <v>0.21855780169023897</v>
      </c>
      <c r="P55" s="95">
        <f t="shared" si="15"/>
        <v>4.1124400330851945</v>
      </c>
      <c r="Q55" s="95">
        <f t="shared" si="15"/>
        <v>0.12366785180745321</v>
      </c>
      <c r="R55" s="95">
        <f t="shared" si="15"/>
        <v>2.7143934424766591E-2</v>
      </c>
    </row>
    <row r="56" spans="1:18" x14ac:dyDescent="0.35">
      <c r="A56" s="89">
        <v>2017</v>
      </c>
      <c r="B56" s="93" t="s">
        <v>9</v>
      </c>
      <c r="C56" s="94">
        <f t="shared" si="0"/>
        <v>606507</v>
      </c>
      <c r="D56" s="98">
        <v>41533</v>
      </c>
      <c r="E56" s="98">
        <v>50360</v>
      </c>
      <c r="F56" s="98">
        <v>514614</v>
      </c>
      <c r="G56" s="95">
        <f t="shared" si="4"/>
        <v>-0.13041975938784556</v>
      </c>
      <c r="H56" s="95">
        <f t="shared" si="4"/>
        <v>2.1845575831927619</v>
      </c>
      <c r="I56" s="95">
        <f t="shared" si="4"/>
        <v>-0.30741408001320258</v>
      </c>
      <c r="J56" s="95">
        <f t="shared" si="4"/>
        <v>-0.15873706098908646</v>
      </c>
      <c r="K56" s="95">
        <f t="shared" si="8"/>
        <v>0.11876292275041678</v>
      </c>
      <c r="L56" s="95">
        <f t="shared" si="9"/>
        <v>3.2280108848314608</v>
      </c>
      <c r="M56" s="95">
        <f t="shared" si="14"/>
        <v>-0.1076273661930689</v>
      </c>
      <c r="N56" s="95">
        <f t="shared" si="14"/>
        <v>2.995628611663248E-2</v>
      </c>
      <c r="O56" s="95">
        <f t="shared" si="15"/>
        <v>0.10258003433565555</v>
      </c>
      <c r="P56" s="95">
        <f t="shared" si="15"/>
        <v>3.7703151363413703</v>
      </c>
      <c r="Q56" s="95">
        <f t="shared" si="15"/>
        <v>1.6665528777223937E-2</v>
      </c>
      <c r="R56" s="95">
        <f t="shared" si="15"/>
        <v>-3.8496508320628342E-2</v>
      </c>
    </row>
    <row r="57" spans="1:18" x14ac:dyDescent="0.35">
      <c r="A57" s="89">
        <v>2017</v>
      </c>
      <c r="B57" s="93" t="s">
        <v>10</v>
      </c>
      <c r="C57" s="94">
        <f t="shared" si="0"/>
        <v>504706</v>
      </c>
      <c r="D57" s="98">
        <v>56495</v>
      </c>
      <c r="E57" s="98">
        <v>58299</v>
      </c>
      <c r="F57" s="98">
        <v>389912</v>
      </c>
      <c r="G57" s="95">
        <f t="shared" si="4"/>
        <v>-0.20373029070519599</v>
      </c>
      <c r="H57" s="95">
        <f t="shared" si="4"/>
        <v>0.62603615012664049</v>
      </c>
      <c r="I57" s="95">
        <f t="shared" si="4"/>
        <v>-0.22144469224502883</v>
      </c>
      <c r="J57" s="95">
        <f t="shared" si="4"/>
        <v>-0.25619547779242402</v>
      </c>
      <c r="K57" s="95">
        <f t="shared" si="8"/>
        <v>3.1528279093631539E-2</v>
      </c>
      <c r="L57" s="95">
        <f t="shared" si="9"/>
        <v>2.7609944935141728</v>
      </c>
      <c r="M57" s="95">
        <f t="shared" si="14"/>
        <v>-3.1808950549316095E-2</v>
      </c>
      <c r="N57" s="95">
        <f t="shared" si="14"/>
        <v>-8.9071267827593004E-2</v>
      </c>
      <c r="O57" s="95">
        <f t="shared" si="15"/>
        <v>3.1528279093631539E-2</v>
      </c>
      <c r="P57" s="95">
        <f t="shared" si="15"/>
        <v>2.7609944935141728</v>
      </c>
      <c r="Q57" s="95">
        <f t="shared" si="15"/>
        <v>-3.1808950549316095E-2</v>
      </c>
      <c r="R57" s="95">
        <f t="shared" si="15"/>
        <v>-8.9071267827593004E-2</v>
      </c>
    </row>
    <row r="58" spans="1:18" x14ac:dyDescent="0.35">
      <c r="A58" s="89">
        <v>2018</v>
      </c>
      <c r="B58" s="93" t="s">
        <v>7</v>
      </c>
      <c r="C58" s="94">
        <f t="shared" si="0"/>
        <v>552863</v>
      </c>
      <c r="D58" s="97">
        <v>25079</v>
      </c>
      <c r="E58" s="97">
        <v>78400</v>
      </c>
      <c r="F58" s="99">
        <v>449384</v>
      </c>
      <c r="G58" s="95">
        <f t="shared" si="4"/>
        <v>-0.42777934754820834</v>
      </c>
      <c r="H58" s="95">
        <f t="shared" si="4"/>
        <v>-0.89358153981940391</v>
      </c>
      <c r="I58" s="95">
        <f t="shared" si="4"/>
        <v>-0.25325510291554354</v>
      </c>
      <c r="J58" s="95">
        <f t="shared" si="4"/>
        <v>-0.28158102564594467</v>
      </c>
      <c r="K58" s="95">
        <f t="shared" si="8"/>
        <v>-0.16434247653749168</v>
      </c>
      <c r="L58" s="95">
        <f t="shared" si="9"/>
        <v>-0.3750755354269103</v>
      </c>
      <c r="M58" s="95">
        <f t="shared" si="14"/>
        <v>-9.262828632163278E-2</v>
      </c>
      <c r="N58" s="95">
        <f t="shared" si="14"/>
        <v>-0.14607002455439499</v>
      </c>
      <c r="O58" s="95">
        <f t="shared" si="15"/>
        <v>-0.42777934754820834</v>
      </c>
      <c r="P58" s="95">
        <f t="shared" si="15"/>
        <v>-0.89358153981940391</v>
      </c>
      <c r="Q58" s="95">
        <f t="shared" si="15"/>
        <v>-0.25325510291554354</v>
      </c>
      <c r="R58" s="95">
        <f t="shared" si="15"/>
        <v>-0.28158102564594467</v>
      </c>
    </row>
    <row r="59" spans="1:18" x14ac:dyDescent="0.35">
      <c r="A59" s="89">
        <v>2018</v>
      </c>
      <c r="B59" s="93" t="s">
        <v>8</v>
      </c>
      <c r="C59" s="94">
        <f t="shared" si="0"/>
        <v>543469</v>
      </c>
      <c r="D59" s="97">
        <v>38930</v>
      </c>
      <c r="E59" s="97">
        <v>67350</v>
      </c>
      <c r="F59" s="97">
        <v>437189</v>
      </c>
      <c r="G59" s="95">
        <f t="shared" si="4"/>
        <v>-0.266869373896363</v>
      </c>
      <c r="H59" s="95">
        <f t="shared" si="4"/>
        <v>-0.46949565975770957</v>
      </c>
      <c r="I59" s="95">
        <f t="shared" si="4"/>
        <v>-0.52727885283527409</v>
      </c>
      <c r="J59" s="95">
        <f t="shared" si="4"/>
        <v>-0.16796112994178247</v>
      </c>
      <c r="K59" s="95">
        <f t="shared" si="8"/>
        <v>-0.27354210358831621</v>
      </c>
      <c r="L59" s="95">
        <f t="shared" si="9"/>
        <v>-0.5459024249438813</v>
      </c>
      <c r="M59" s="95">
        <f t="shared" si="14"/>
        <v>-0.35601788100927467</v>
      </c>
      <c r="N59" s="95">
        <f t="shared" si="14"/>
        <v>-0.21679704751868256</v>
      </c>
      <c r="O59" s="95">
        <f t="shared" si="15"/>
        <v>-0.35792019771943284</v>
      </c>
      <c r="P59" s="95">
        <f t="shared" si="15"/>
        <v>-0.7928826359744634</v>
      </c>
      <c r="Q59" s="95">
        <f t="shared" si="15"/>
        <v>-0.41102068196329133</v>
      </c>
      <c r="R59" s="95">
        <f t="shared" si="15"/>
        <v>-0.22971065049119821</v>
      </c>
    </row>
    <row r="60" spans="1:18" x14ac:dyDescent="0.35">
      <c r="A60" s="89">
        <v>2018</v>
      </c>
      <c r="B60" s="93" t="s">
        <v>9</v>
      </c>
      <c r="C60" s="94">
        <f t="shared" si="0"/>
        <v>554146</v>
      </c>
      <c r="D60" s="97">
        <v>70996</v>
      </c>
      <c r="E60" s="97">
        <v>87132.38</v>
      </c>
      <c r="F60" s="97">
        <v>396017.62</v>
      </c>
      <c r="G60" s="95">
        <f t="shared" si="4"/>
        <v>-8.6332062119645725E-2</v>
      </c>
      <c r="H60" s="95">
        <f t="shared" si="4"/>
        <v>0.70938771579226167</v>
      </c>
      <c r="I60" s="95">
        <f t="shared" si="4"/>
        <v>0.73019023034154107</v>
      </c>
      <c r="J60" s="95">
        <f t="shared" si="4"/>
        <v>-0.23045696386029146</v>
      </c>
      <c r="K60" s="95">
        <f t="shared" si="8"/>
        <v>-0.26888763372192626</v>
      </c>
      <c r="L60" s="95">
        <f t="shared" si="9"/>
        <v>-0.50301564397753573</v>
      </c>
      <c r="M60" s="95">
        <f t="shared" si="14"/>
        <v>-0.2187307856389672</v>
      </c>
      <c r="N60" s="95">
        <f t="shared" si="14"/>
        <v>-0.23622623742572335</v>
      </c>
      <c r="O60" s="95">
        <f t="shared" si="15"/>
        <v>-0.28673534784485755</v>
      </c>
      <c r="P60" s="95">
        <f t="shared" si="15"/>
        <v>-0.61490957841291571</v>
      </c>
      <c r="Q60" s="95">
        <f t="shared" si="15"/>
        <v>-0.21804843161351406</v>
      </c>
      <c r="R60" s="95">
        <f>IF($B60="I",F60/F56-1,IF($B60="II",SUM(F59:F60)/SUM(F55:F56)-1,IF($B60="III",SUM(F58:F60)/SUM(F54:F56)-1,IF($B60="IV",SUM(F57:F60)/SUM(F53:F56)-1,"NA"))))</f>
        <v>-0.22994123951188017</v>
      </c>
    </row>
    <row r="61" spans="1:18" x14ac:dyDescent="0.35">
      <c r="A61" s="89">
        <v>2018</v>
      </c>
      <c r="B61" s="93" t="s">
        <v>10</v>
      </c>
      <c r="C61" s="94">
        <f t="shared" si="0"/>
        <v>565187</v>
      </c>
      <c r="D61" s="97">
        <v>1032</v>
      </c>
      <c r="E61" s="97">
        <v>92366.83</v>
      </c>
      <c r="F61" s="97">
        <v>471788.17</v>
      </c>
      <c r="G61" s="95">
        <f t="shared" ref="G61:J68" si="16">C61/C57-1</f>
        <v>0.11983412125078763</v>
      </c>
      <c r="H61" s="95">
        <f t="shared" si="16"/>
        <v>-0.98173289671652364</v>
      </c>
      <c r="I61" s="95">
        <f t="shared" si="16"/>
        <v>0.58436388274241424</v>
      </c>
      <c r="J61" s="95">
        <f t="shared" si="16"/>
        <v>0.20998627895525135</v>
      </c>
      <c r="K61" s="95">
        <f t="shared" si="8"/>
        <v>-0.21393608291531896</v>
      </c>
      <c r="L61" s="95">
        <f t="shared" ref="L61:L64" si="17">SUM(D58:D61)/SUM(D54:D57)-1</f>
        <v>-0.66581833814407665</v>
      </c>
      <c r="M61" s="95">
        <f t="shared" ref="M61:M64" si="18">SUM(E58:E61)/SUM(E54:E57)-1</f>
        <v>-8.6689046700419214E-2</v>
      </c>
      <c r="N61" s="95">
        <f t="shared" si="14"/>
        <v>-0.14648996077328635</v>
      </c>
      <c r="O61" s="95">
        <f t="shared" ref="O61" si="19">IF($B61="I",C61/C57-1,IF($B61="II",SUM(C60:C61)/SUM(C56:C57)-1,IF($B61="III",SUM(C59:C61)/SUM(C55:C57)-1,IF($B61="IV",SUM(C58:C61)/SUM(C54:C57)-1,"NA"))))</f>
        <v>-0.21393608291531896</v>
      </c>
      <c r="P61" s="95">
        <f t="shared" si="15"/>
        <v>-0.66581833814407665</v>
      </c>
      <c r="Q61" s="95">
        <f t="shared" si="15"/>
        <v>-8.6689046700419214E-2</v>
      </c>
      <c r="R61" s="95">
        <f>IF($B61="I",F61/F57-1,IF($B61="II",SUM(F60:F61)/SUM(F56:F57)-1,IF($B61="III",SUM(F59:F61)/SUM(F55:F57)-1,IF($B61="IV",SUM(F58:F61)/SUM(F54:F57)-1,"NA"))))</f>
        <v>-0.14648996077328635</v>
      </c>
    </row>
    <row r="62" spans="1:18" x14ac:dyDescent="0.35">
      <c r="A62" s="89">
        <v>2019</v>
      </c>
      <c r="B62" s="93" t="s">
        <v>7</v>
      </c>
      <c r="C62" s="94">
        <f t="shared" si="0"/>
        <v>543772</v>
      </c>
      <c r="D62" s="97">
        <v>2666</v>
      </c>
      <c r="E62" s="97">
        <v>186993.25</v>
      </c>
      <c r="F62" s="97">
        <v>354112.75</v>
      </c>
      <c r="G62" s="95">
        <f t="shared" si="16"/>
        <v>-1.644349504307574E-2</v>
      </c>
      <c r="H62" s="95">
        <f t="shared" si="16"/>
        <v>-0.89369592088998762</v>
      </c>
      <c r="I62" s="95">
        <f t="shared" si="16"/>
        <v>1.3851179846938777</v>
      </c>
      <c r="J62" s="95">
        <f t="shared" si="16"/>
        <v>-0.2120040989443327</v>
      </c>
      <c r="K62" s="95">
        <f t="shared" si="8"/>
        <v>-8.2648651457672972E-2</v>
      </c>
      <c r="L62" s="95">
        <f t="shared" si="17"/>
        <v>-0.42173138582116143</v>
      </c>
      <c r="M62" s="95">
        <f t="shared" si="18"/>
        <v>0.31654121602757868</v>
      </c>
      <c r="N62" s="95">
        <f t="shared" ref="N62:N68" si="20">SUM(F59:F62)/SUM(F55:F58)-1</f>
        <v>-0.11719217198684861</v>
      </c>
      <c r="O62" s="95">
        <f t="shared" ref="O62" si="21">IF($B62="I",C62/C58-1,IF($B62="II",SUM(C61:C62)/SUM(C57:C58)-1,IF($B62="III",SUM(C60:C62)/SUM(C56:C58)-1,IF($B62="IV",SUM(C59:C62)/SUM(C55:C58)-1,"NA"))))</f>
        <v>-1.644349504307574E-2</v>
      </c>
      <c r="P62" s="95">
        <f t="shared" ref="P62:R68" si="22">IF($B62="I",D62/D58-1,IF($B62="II",SUM(D61:D62)/SUM(D57:D58)-1,IF($B62="III",SUM(D60:D62)/SUM(D56:D58)-1,IF($B62="IV",SUM(D59:D62)/SUM(D55:D58)-1,"NA"))))</f>
        <v>-0.89369592088998762</v>
      </c>
      <c r="Q62" s="95">
        <f t="shared" si="22"/>
        <v>1.3851179846938777</v>
      </c>
      <c r="R62" s="95">
        <f>IF($B62="I",F62/F58-1,IF($B62="II",SUM(F61:F62)/SUM(F57:F58)-1,IF($B62="III",SUM(F60:F62)/SUM(F56:F58)-1,IF($B62="IV",SUM(F59:F62)/SUM(F55:F58)-1,"NA"))))</f>
        <v>-0.2120040989443327</v>
      </c>
    </row>
    <row r="63" spans="1:18" x14ac:dyDescent="0.35">
      <c r="A63" s="89">
        <v>2019</v>
      </c>
      <c r="B63" s="93" t="s">
        <v>8</v>
      </c>
      <c r="C63" s="94">
        <f t="shared" si="0"/>
        <v>463001</v>
      </c>
      <c r="D63" s="97">
        <v>23344</v>
      </c>
      <c r="E63" s="97">
        <v>61555</v>
      </c>
      <c r="F63" s="97">
        <v>378102</v>
      </c>
      <c r="G63" s="95">
        <f t="shared" si="16"/>
        <v>-0.14806364300447683</v>
      </c>
      <c r="H63" s="95">
        <f t="shared" si="16"/>
        <v>-0.40035961983046497</v>
      </c>
      <c r="I63" s="95">
        <f t="shared" si="16"/>
        <v>-8.6043058648849313E-2</v>
      </c>
      <c r="J63" s="95">
        <f t="shared" si="16"/>
        <v>-0.13515207381704475</v>
      </c>
      <c r="K63" s="95">
        <f t="shared" si="8"/>
        <v>-3.6891207200759224E-2</v>
      </c>
      <c r="L63" s="95">
        <f t="shared" si="17"/>
        <v>-0.39496534742065081</v>
      </c>
      <c r="M63" s="95">
        <f t="shared" si="18"/>
        <v>0.68251697070465278</v>
      </c>
      <c r="N63" s="95">
        <f t="shared" si="20"/>
        <v>-0.10668224369507207</v>
      </c>
      <c r="O63" s="95">
        <f t="shared" ref="O63" si="23">IF($B63="I",C63/C59-1,IF($B63="II",SUM(C62:C63)/SUM(C58:C59)-1,IF($B63="III",SUM(C61:C63)/SUM(C57:C59)-1,IF($B63="IV",SUM(C60:C63)/SUM(C56:C59)-1,"NA"))))</f>
        <v>-8.1689670647212664E-2</v>
      </c>
      <c r="P63" s="95">
        <f t="shared" si="22"/>
        <v>-0.59365089284319394</v>
      </c>
      <c r="Q63" s="95">
        <f t="shared" si="22"/>
        <v>0.70530531732418522</v>
      </c>
      <c r="R63" s="95">
        <f>IF($B63="I",F63/F59-1,IF($B63="II",SUM(F62:F63)/SUM(F58:F59)-1,IF($B63="III",SUM(F61:F63)/SUM(F57:F59)-1,IF($B63="IV",SUM(F60:F63)/SUM(F56:F59)-1,"NA"))))</f>
        <v>-0.17410664434851952</v>
      </c>
    </row>
    <row r="64" spans="1:18" x14ac:dyDescent="0.35">
      <c r="A64" s="89">
        <v>2019</v>
      </c>
      <c r="B64" s="93" t="s">
        <v>9</v>
      </c>
      <c r="C64" s="94">
        <f t="shared" si="0"/>
        <v>565591</v>
      </c>
      <c r="D64" s="97">
        <v>4755</v>
      </c>
      <c r="E64" s="97">
        <v>100159.67999999999</v>
      </c>
      <c r="F64" s="97">
        <v>460676.31999999995</v>
      </c>
      <c r="G64" s="95">
        <f>C64/C60-1</f>
        <v>2.0653401811075112E-2</v>
      </c>
      <c r="H64" s="95">
        <f t="shared" si="16"/>
        <v>-0.93302439574060514</v>
      </c>
      <c r="I64" s="95">
        <f t="shared" si="16"/>
        <v>0.14951158226138195</v>
      </c>
      <c r="J64" s="95">
        <f t="shared" si="16"/>
        <v>0.16327228066266342</v>
      </c>
      <c r="K64" s="95">
        <f t="shared" si="8"/>
        <v>-8.1816680153526944E-3</v>
      </c>
      <c r="L64" s="95">
        <f t="shared" si="17"/>
        <v>-0.83395822454308099</v>
      </c>
      <c r="M64" s="95">
        <f t="shared" si="18"/>
        <v>0.51477666600797067</v>
      </c>
      <c r="N64" s="95">
        <f t="shared" si="20"/>
        <v>-4.6776488756713475E-3</v>
      </c>
      <c r="O64" s="95">
        <f t="shared" ref="O64" si="24">IF($B64="I",C64/C60-1,IF($B64="II",SUM(C63:C64)/SUM(C59:C60)-1,IF($B64="III",SUM(C62:C64)/SUM(C58:C60)-1,IF($B64="IV",SUM(C61:C64)/SUM(C57:C60)-1,"NA"))))</f>
        <v>-4.7328107372530903E-2</v>
      </c>
      <c r="P64" s="95">
        <f t="shared" si="22"/>
        <v>-0.772119551127736</v>
      </c>
      <c r="Q64" s="95">
        <f t="shared" si="22"/>
        <v>0.49735643374994698</v>
      </c>
      <c r="R64" s="95">
        <f>IF($B64="I",F64/F60-1,IF($B64="II",SUM(F63:F64)/SUM(F59:F60)-1,IF($B64="III",SUM(F62:F64)/SUM(F58:F60)-1,IF($B64="IV",SUM(F61:F64)/SUM(F57:F60)-1,"NA"))))</f>
        <v>-6.9936227975844867E-2</v>
      </c>
    </row>
    <row r="65" spans="1:18" x14ac:dyDescent="0.35">
      <c r="A65" s="89">
        <v>2019</v>
      </c>
      <c r="B65" s="93" t="s">
        <v>10</v>
      </c>
      <c r="C65" s="94">
        <f t="shared" si="0"/>
        <v>505802</v>
      </c>
      <c r="D65" s="97">
        <v>13723</v>
      </c>
      <c r="E65" s="97">
        <v>101282.6</v>
      </c>
      <c r="F65" s="97">
        <v>390796.4</v>
      </c>
      <c r="G65" s="95">
        <f t="shared" ref="G65:G68" si="25">C65/C61-1</f>
        <v>-0.10507141884013604</v>
      </c>
      <c r="H65" s="95">
        <f t="shared" si="16"/>
        <v>12.297480620155039</v>
      </c>
      <c r="I65" s="95">
        <f t="shared" si="16"/>
        <v>9.6525668359518368E-2</v>
      </c>
      <c r="J65" s="95">
        <f t="shared" si="16"/>
        <v>-0.17166977713748088</v>
      </c>
      <c r="K65" s="96">
        <f t="shared" ref="K65:K68" si="26">SUM(C62:C65)/SUM(C58:C61)-1</f>
        <v>-6.2057666659896649E-2</v>
      </c>
      <c r="L65" s="95">
        <f t="shared" ref="L65:L68" si="27">SUM(D62:D65)/SUM(D58:D61)-1</f>
        <v>-0.67297132397803539</v>
      </c>
      <c r="M65" s="95">
        <f t="shared" ref="M65:M68" si="28">SUM(E62:E65)/SUM(E58:E61)-1</f>
        <v>0.38352535890863493</v>
      </c>
      <c r="N65" s="95">
        <f t="shared" si="20"/>
        <v>-9.7294450305113633E-2</v>
      </c>
      <c r="O65" s="95">
        <f t="shared" ref="O65" si="29">IF($B65="I",C65/C61-1,IF($B65="II",SUM(C64:C65)/SUM(C60:C61)-1,IF($B65="III",SUM(C63:C65)/SUM(C59:C61)-1,IF($B65="IV",SUM(C62:C65)/SUM(C58:C61)-1,"NA"))))</f>
        <v>-6.2057666659896649E-2</v>
      </c>
      <c r="P65" s="95">
        <f t="shared" si="22"/>
        <v>-0.67297132397803539</v>
      </c>
      <c r="Q65" s="95">
        <f t="shared" si="22"/>
        <v>0.38352535890863493</v>
      </c>
      <c r="R65" s="95">
        <f t="shared" si="22"/>
        <v>-9.7294450305113633E-2</v>
      </c>
    </row>
    <row r="66" spans="1:18" x14ac:dyDescent="0.35">
      <c r="A66" s="89">
        <v>2020</v>
      </c>
      <c r="B66" s="93" t="s">
        <v>7</v>
      </c>
      <c r="C66" s="94">
        <f t="shared" si="0"/>
        <v>416780</v>
      </c>
      <c r="D66" s="97">
        <v>10127</v>
      </c>
      <c r="E66" s="97">
        <v>89929.33</v>
      </c>
      <c r="F66" s="97">
        <v>316723.67</v>
      </c>
      <c r="G66" s="95">
        <f t="shared" si="25"/>
        <v>-0.23353905681057507</v>
      </c>
      <c r="H66" s="95">
        <f t="shared" si="16"/>
        <v>2.7985746436609151</v>
      </c>
      <c r="I66" s="95">
        <f t="shared" si="16"/>
        <v>-0.51907713246333764</v>
      </c>
      <c r="J66" s="95">
        <f t="shared" si="16"/>
        <v>-0.10558524085902021</v>
      </c>
      <c r="K66" s="96">
        <f t="shared" si="26"/>
        <v>-0.11574504186127454</v>
      </c>
      <c r="L66" s="95">
        <f t="shared" si="27"/>
        <v>-0.54279905653735128</v>
      </c>
      <c r="M66" s="95">
        <f t="shared" si="28"/>
        <v>-0.18650975287204474</v>
      </c>
      <c r="N66" s="95">
        <f t="shared" si="20"/>
        <v>-6.7993874586333436E-2</v>
      </c>
      <c r="O66" s="95">
        <f t="shared" ref="O66:O68" si="30">IF($B66="I",C66/C62-1,IF($B66="II",SUM(C65:C66)/SUM(C61:C62)-1,IF($B66="III",SUM(C64:C66)/SUM(C60:C62)-1,IF($B66="IV",SUM(C63:C66)/SUM(C59:C62)-1,"NA"))))</f>
        <v>-0.23353905681057507</v>
      </c>
      <c r="P66" s="95">
        <f t="shared" si="22"/>
        <v>2.7985746436609151</v>
      </c>
      <c r="Q66" s="95">
        <f t="shared" si="22"/>
        <v>-0.51907713246333764</v>
      </c>
      <c r="R66" s="95">
        <f t="shared" si="22"/>
        <v>-0.10558524085902021</v>
      </c>
    </row>
    <row r="67" spans="1:18" x14ac:dyDescent="0.35">
      <c r="A67" s="89">
        <v>2020</v>
      </c>
      <c r="B67" s="93" t="s">
        <v>8</v>
      </c>
      <c r="C67" s="94">
        <f t="shared" si="0"/>
        <v>135791</v>
      </c>
      <c r="D67" s="97">
        <v>188</v>
      </c>
      <c r="E67" s="97">
        <v>31269</v>
      </c>
      <c r="F67" s="97">
        <v>104334</v>
      </c>
      <c r="G67" s="95">
        <f t="shared" si="25"/>
        <v>-0.7067155362515416</v>
      </c>
      <c r="H67" s="95">
        <f t="shared" si="16"/>
        <v>-0.99194653872515426</v>
      </c>
      <c r="I67" s="95">
        <f t="shared" si="16"/>
        <v>-0.49201527089594677</v>
      </c>
      <c r="J67" s="95">
        <f t="shared" si="16"/>
        <v>-0.72405858736531414</v>
      </c>
      <c r="K67" s="96">
        <f t="shared" si="26"/>
        <v>-0.23617919332338089</v>
      </c>
      <c r="L67" s="95">
        <f t="shared" si="27"/>
        <v>-0.70630775821620184</v>
      </c>
      <c r="M67" s="95">
        <f t="shared" si="28"/>
        <v>-0.24625038074049088</v>
      </c>
      <c r="N67" s="95">
        <f t="shared" si="20"/>
        <v>-0.20467871618698108</v>
      </c>
      <c r="O67" s="95">
        <f t="shared" si="30"/>
        <v>-0.45114638553079989</v>
      </c>
      <c r="P67" s="95">
        <f t="shared" si="22"/>
        <v>-0.60342176086120725</v>
      </c>
      <c r="Q67" s="95">
        <f t="shared" si="22"/>
        <v>-0.51237504186812821</v>
      </c>
      <c r="R67" s="95">
        <f t="shared" si="22"/>
        <v>-0.42495330775568241</v>
      </c>
    </row>
    <row r="68" spans="1:18" x14ac:dyDescent="0.35">
      <c r="A68" s="89">
        <v>2020</v>
      </c>
      <c r="B68" s="93" t="s">
        <v>9</v>
      </c>
      <c r="C68" s="94">
        <f t="shared" si="0"/>
        <v>501393.99999999994</v>
      </c>
      <c r="D68" s="97">
        <v>1352</v>
      </c>
      <c r="E68" s="97">
        <v>98661.17</v>
      </c>
      <c r="F68" s="97">
        <v>401380.82999999996</v>
      </c>
      <c r="G68" s="95">
        <f t="shared" si="25"/>
        <v>-0.11350428136232726</v>
      </c>
      <c r="H68" s="95">
        <f t="shared" si="16"/>
        <v>-0.71566771819137753</v>
      </c>
      <c r="I68" s="95">
        <f t="shared" si="16"/>
        <v>-1.4961209939967857E-2</v>
      </c>
      <c r="J68" s="95">
        <f t="shared" si="16"/>
        <v>-0.12871399597878175</v>
      </c>
      <c r="K68" s="96">
        <f t="shared" si="26"/>
        <v>-0.27030185478615476</v>
      </c>
      <c r="L68" s="95">
        <f t="shared" si="27"/>
        <v>-0.20149699657200359</v>
      </c>
      <c r="M68" s="95">
        <f t="shared" si="28"/>
        <v>-0.27191004989721024</v>
      </c>
      <c r="N68" s="95">
        <f t="shared" si="20"/>
        <v>-0.27118998612609591</v>
      </c>
      <c r="O68" s="95">
        <f t="shared" si="30"/>
        <v>-0.32969401487187444</v>
      </c>
      <c r="P68" s="95">
        <f t="shared" si="22"/>
        <v>-0.62077035592393948</v>
      </c>
      <c r="Q68" s="95">
        <f t="shared" si="22"/>
        <v>-0.36950243718288822</v>
      </c>
      <c r="R68" s="95">
        <f t="shared" si="22"/>
        <v>-0.31055020807557887</v>
      </c>
    </row>
    <row r="69" spans="1:18" x14ac:dyDescent="0.35">
      <c r="A69" s="89">
        <v>2020</v>
      </c>
      <c r="B69" s="93" t="s">
        <v>10</v>
      </c>
      <c r="C69" s="94">
        <f t="shared" si="0"/>
        <v>452093</v>
      </c>
      <c r="D69" s="97">
        <v>36877.33</v>
      </c>
      <c r="E69" s="97">
        <v>191819.97999999998</v>
      </c>
      <c r="F69" s="97">
        <v>223395.69</v>
      </c>
      <c r="G69" s="95">
        <f t="shared" ref="G69" si="31">C69/C65-1</f>
        <v>-0.10618581974764829</v>
      </c>
      <c r="H69" s="95">
        <f t="shared" ref="H69" si="32">D69/D65-1</f>
        <v>1.6872644465495883</v>
      </c>
      <c r="I69" s="95">
        <f t="shared" ref="I69" si="33">E69/E65-1</f>
        <v>0.89390852920442376</v>
      </c>
      <c r="J69" s="95">
        <f t="shared" ref="J69" si="34">F69/F65-1</f>
        <v>-0.42835786102430828</v>
      </c>
      <c r="K69" s="96">
        <f t="shared" ref="K69" si="35">SUM(C66:C69)/SUM(C62:C65)-1</f>
        <v>-0.27529465884823445</v>
      </c>
      <c r="L69" s="95">
        <f t="shared" ref="L69" si="36">SUM(D66:D69)/SUM(D62:D65)-1</f>
        <v>9.1178070490918861E-2</v>
      </c>
      <c r="M69" s="95">
        <f t="shared" ref="M69" si="37">SUM(E66:E69)/SUM(E62:E65)-1</f>
        <v>-8.5137458337178895E-2</v>
      </c>
      <c r="N69" s="95">
        <f t="shared" ref="N69" si="38">SUM(F66:F69)/SUM(F62:F65)-1</f>
        <v>-0.33962084703492657</v>
      </c>
      <c r="O69" s="95">
        <f t="shared" ref="O69" si="39">IF($B69="I",C69/C65-1,IF($B69="II",SUM(C68:C69)/SUM(C64:C65)-1,IF($B69="III",SUM(C67:C69)/SUM(C63:C65)-1,IF($B69="IV",SUM(C66:C69)/SUM(C62:C65)-1,"NA"))))</f>
        <v>-0.27529465884823445</v>
      </c>
      <c r="P69" s="95">
        <f t="shared" ref="P69" si="40">IF($B69="I",D69/D65-1,IF($B69="II",SUM(D68:D69)/SUM(D64:D65)-1,IF($B69="III",SUM(D67:D69)/SUM(D63:D65)-1,IF($B69="IV",SUM(D66:D69)/SUM(D62:D65)-1,"NA"))))</f>
        <v>9.1178070490918861E-2</v>
      </c>
      <c r="Q69" s="95">
        <f t="shared" ref="Q69" si="41">IF($B69="I",E69/E65-1,IF($B69="II",SUM(E68:E69)/SUM(E64:E65)-1,IF($B69="III",SUM(E67:E69)/SUM(E63:E65)-1,IF($B69="IV",SUM(E66:E69)/SUM(E62:E65)-1,"NA"))))</f>
        <v>-8.5137458337178895E-2</v>
      </c>
      <c r="R69" s="95">
        <f t="shared" ref="R69" si="42">IF($B69="I",F69/F65-1,IF($B69="II",SUM(F68:F69)/SUM(F64:F65)-1,IF($B69="III",SUM(F67:F69)/SUM(F63:F65)-1,IF($B69="IV",SUM(F66:F69)/SUM(F62:F65)-1,"NA"))))</f>
        <v>-0.33962084703492657</v>
      </c>
    </row>
    <row r="70" spans="1:18" x14ac:dyDescent="0.35">
      <c r="A70" s="89">
        <v>2021</v>
      </c>
      <c r="B70" s="93" t="s">
        <v>7</v>
      </c>
      <c r="C70" s="94">
        <f t="shared" si="0"/>
        <v>533822</v>
      </c>
      <c r="D70" s="97">
        <v>5216.12</v>
      </c>
      <c r="E70" s="97">
        <v>151388.16999999998</v>
      </c>
      <c r="F70" s="97">
        <v>377217.70999999996</v>
      </c>
      <c r="G70" s="95">
        <f t="shared" ref="G70" si="43">C70/C66-1</f>
        <v>0.28082441575891348</v>
      </c>
      <c r="H70" s="95">
        <f t="shared" ref="H70" si="44">D70/D66-1</f>
        <v>-0.48492939666238766</v>
      </c>
      <c r="I70" s="95">
        <f t="shared" ref="I70" si="45">E70/E66-1</f>
        <v>0.68341263078463932</v>
      </c>
      <c r="J70" s="95">
        <f t="shared" ref="J70" si="46">F70/F66-1</f>
        <v>0.19099942861864405</v>
      </c>
      <c r="K70" s="96">
        <f t="shared" ref="K70" si="47">SUM(C67:C70)/SUM(C63:C66)-1</f>
        <v>-0.16814184690857914</v>
      </c>
      <c r="L70" s="95">
        <f t="shared" ref="L70" si="48">SUM(D67:D70)/SUM(D63:D66)-1</f>
        <v>-0.16007141619665433</v>
      </c>
      <c r="M70" s="95">
        <f t="shared" ref="M70" si="49">SUM(E67:E70)/SUM(E63:E66)-1</f>
        <v>0.34061390270345404</v>
      </c>
      <c r="N70" s="95">
        <f t="shared" ref="N70" si="50">SUM(F67:F70)/SUM(F63:F66)-1</f>
        <v>-0.28453121522036895</v>
      </c>
      <c r="O70" s="95">
        <f t="shared" ref="O70" si="51">IF($B70="I",C70/C66-1,IF($B70="II",SUM(C69:C70)/SUM(C65:C66)-1,IF($B70="III",SUM(C68:C70)/SUM(C64:C66)-1,IF($B70="IV",SUM(C67:C70)/SUM(C63:C66)-1,"NA"))))</f>
        <v>0.28082441575891348</v>
      </c>
      <c r="P70" s="95">
        <f t="shared" ref="P70" si="52">IF($B70="I",D70/D66-1,IF($B70="II",SUM(D69:D70)/SUM(D65:D66)-1,IF($B70="III",SUM(D68:D70)/SUM(D64:D66)-1,IF($B70="IV",SUM(D67:D70)/SUM(D63:D66)-1,"NA"))))</f>
        <v>-0.48492939666238766</v>
      </c>
      <c r="Q70" s="95">
        <f t="shared" ref="Q70" si="53">IF($B70="I",E70/E66-1,IF($B70="II",SUM(E69:E70)/SUM(E65:E66)-1,IF($B70="III",SUM(E68:E70)/SUM(E64:E66)-1,IF($B70="IV",SUM(E67:E70)/SUM(E63:E66)-1,"NA"))))</f>
        <v>0.68341263078463932</v>
      </c>
      <c r="R70" s="95">
        <f t="shared" ref="R70" si="54">IF($B70="I",F70/F66-1,IF($B70="II",SUM(F69:F70)/SUM(F65:F66)-1,IF($B70="III",SUM(F68:F70)/SUM(F64:F66)-1,IF($B70="IV",SUM(F67:F70)/SUM(F63:F66)-1,"NA"))))</f>
        <v>0.19099942861864405</v>
      </c>
    </row>
    <row r="71" spans="1:18" x14ac:dyDescent="0.35">
      <c r="A71" s="89">
        <v>2021</v>
      </c>
      <c r="B71" s="93" t="s">
        <v>8</v>
      </c>
      <c r="C71" s="94">
        <f t="shared" si="0"/>
        <v>560424</v>
      </c>
      <c r="D71" s="97">
        <v>10748.5</v>
      </c>
      <c r="E71" s="97">
        <v>168565.3</v>
      </c>
      <c r="F71" s="97">
        <v>381110.2</v>
      </c>
      <c r="G71" s="95">
        <f t="shared" ref="G71" si="55">C71/C67-1</f>
        <v>3.127107098408584</v>
      </c>
      <c r="H71" s="95">
        <f t="shared" ref="H71" si="56">D71/D67-1</f>
        <v>56.172872340425535</v>
      </c>
      <c r="I71" s="95">
        <f t="shared" ref="I71" si="57">E71/E67-1</f>
        <v>4.3908119863123218</v>
      </c>
      <c r="J71" s="95">
        <f t="shared" ref="J71" si="58">F71/F67-1</f>
        <v>2.6527900780186711</v>
      </c>
      <c r="K71" s="96">
        <f t="shared" ref="K71" si="59">SUM(C68:C71)/SUM(C64:C67)-1</f>
        <v>0.26094728700882541</v>
      </c>
      <c r="L71" s="95">
        <f t="shared" ref="L71" si="60">SUM(D68:D71)/SUM(D64:D67)-1</f>
        <v>0.88219185218629548</v>
      </c>
      <c r="M71" s="95">
        <f t="shared" ref="M71" si="61">SUM(E68:E71)/SUM(E64:E67)-1</f>
        <v>0.8919956170427521</v>
      </c>
      <c r="N71" s="95">
        <f t="shared" ref="N71" si="62">SUM(F68:F71)/SUM(F64:F67)-1</f>
        <v>8.6893044652552431E-2</v>
      </c>
      <c r="O71" s="95">
        <f t="shared" ref="O71" si="63">IF($B71="I",C71/C67-1,IF($B71="II",SUM(C70:C71)/SUM(C66:C67)-1,IF($B71="III",SUM(C69:C71)/SUM(C65:C67)-1,IF($B71="IV",SUM(C68:C71)/SUM(C64:C67)-1,"NA"))))</f>
        <v>0.98028126702269924</v>
      </c>
      <c r="P71" s="95">
        <f t="shared" ref="P71" si="64">IF($B71="I",D71/D67-1,IF($B71="II",SUM(D70:D71)/SUM(D66:D67)-1,IF($B71="III",SUM(D69:D71)/SUM(D65:D67)-1,IF($B71="IV",SUM(D68:D71)/SUM(D64:D67)-1,"NA"))))</f>
        <v>0.54770916141541437</v>
      </c>
      <c r="Q71" s="95">
        <f t="shared" ref="Q71" si="65">IF($B71="I",E71/E67-1,IF($B71="II",SUM(E70:E71)/SUM(E66:E67)-1,IF($B71="III",SUM(E69:E71)/SUM(E65:E67)-1,IF($B71="IV",SUM(E68:E71)/SUM(E64:E67)-1,"NA"))))</f>
        <v>1.6399164905985089</v>
      </c>
      <c r="R71" s="95">
        <f t="shared" ref="R71" si="66">IF($B71="I",F71/F67-1,IF($B71="II",SUM(F70:F71)/SUM(F66:F67)-1,IF($B71="III",SUM(F69:F71)/SUM(F65:F67)-1,IF($B71="IV",SUM(F68:F71)/SUM(F64:F67)-1,"NA"))))</f>
        <v>0.80100723494717463</v>
      </c>
    </row>
    <row r="72" spans="1:18" x14ac:dyDescent="0.35">
      <c r="A72" s="89">
        <v>2021</v>
      </c>
      <c r="B72" s="93" t="s">
        <v>9</v>
      </c>
      <c r="C72" s="94">
        <f t="shared" si="0"/>
        <v>641792</v>
      </c>
      <c r="D72" s="97">
        <v>7987</v>
      </c>
      <c r="E72" s="97">
        <v>224712.25000000003</v>
      </c>
      <c r="F72" s="97">
        <v>409092.75</v>
      </c>
      <c r="G72" s="95">
        <f t="shared" ref="G72" si="67">C72/C68-1</f>
        <v>0.28001531729538054</v>
      </c>
      <c r="H72" s="95">
        <f t="shared" ref="H72" si="68">D72/D68-1</f>
        <v>4.9075443786982245</v>
      </c>
      <c r="I72" s="95">
        <f t="shared" ref="I72" si="69">E72/E68-1</f>
        <v>1.2776159050211957</v>
      </c>
      <c r="J72" s="95">
        <f t="shared" ref="J72" si="70">F72/F68-1</f>
        <v>1.921347364795678E-2</v>
      </c>
      <c r="K72" s="96">
        <f t="shared" ref="K72" si="71">SUM(C69:C72)/SUM(C65:C68)-1</f>
        <v>0.40285760629632494</v>
      </c>
      <c r="L72" s="95">
        <f t="shared" ref="L72" si="72">SUM(D69:D72)/SUM(D65:D68)-1</f>
        <v>1.3957837731390312</v>
      </c>
      <c r="M72" s="95">
        <f t="shared" ref="M72" si="73">SUM(E69:E72)/SUM(E65:E68)-1</f>
        <v>1.2933327645300943</v>
      </c>
      <c r="N72" s="95">
        <f t="shared" ref="N72" si="74">SUM(F69:F72)/SUM(F65:F68)-1</f>
        <v>0.14637021239662662</v>
      </c>
      <c r="O72" s="95">
        <f t="shared" ref="O72" si="75">IF($B72="I",C72/C68-1,IF($B72="II",SUM(C71:C72)/SUM(C67:C68)-1,IF($B72="III",SUM(C70:C72)/SUM(C66:C68)-1,IF($B72="IV",SUM(C69:C72)/SUM(C65:C68)-1,"NA"))))</f>
        <v>0.64714957327805012</v>
      </c>
      <c r="P72" s="95">
        <f t="shared" ref="P72" si="76">IF($B72="I",D72/D68-1,IF($B72="II",SUM(D71:D72)/SUM(D67:D68)-1,IF($B72="III",SUM(D70:D72)/SUM(D66:D68)-1,IF($B72="IV",SUM(D69:D72)/SUM(D65:D68)-1,"NA"))))</f>
        <v>1.0529373446472956</v>
      </c>
      <c r="Q72" s="95">
        <f t="shared" ref="Q72" si="77">IF($B72="I",E72/E68-1,IF($B72="II",SUM(E71:E72)/SUM(E67:E68)-1,IF($B72="III",SUM(E70:E72)/SUM(E66:E68)-1,IF($B72="IV",SUM(E69:E72)/SUM(E65:E68)-1,"NA"))))</f>
        <v>1.4773353891917336</v>
      </c>
      <c r="R72" s="95">
        <f t="shared" ref="R72" si="78">IF($B72="I",F72/F68-1,IF($B72="II",SUM(F71:F72)/SUM(F67:F68)-1,IF($B72="III",SUM(F70:F72)/SUM(F66:F68)-1,IF($B72="IV",SUM(F69:F72)/SUM(F65:F68)-1,"NA"))))</f>
        <v>0.41946256163834739</v>
      </c>
    </row>
    <row r="73" spans="1:18" x14ac:dyDescent="0.35">
      <c r="A73" s="89">
        <v>2021</v>
      </c>
      <c r="B73" s="93" t="s">
        <v>10</v>
      </c>
      <c r="C73" s="94">
        <f t="shared" si="0"/>
        <v>666767</v>
      </c>
      <c r="D73" s="97">
        <v>37099.5</v>
      </c>
      <c r="E73" s="97">
        <v>314469.07</v>
      </c>
      <c r="F73" s="97">
        <v>315198.43</v>
      </c>
      <c r="G73" s="95">
        <f t="shared" ref="G73" si="79">C73/C69-1</f>
        <v>0.47484477751259146</v>
      </c>
      <c r="H73" s="95">
        <f t="shared" ref="H73" si="80">D73/D69-1</f>
        <v>6.0245684815034561E-3</v>
      </c>
      <c r="I73" s="95">
        <f t="shared" ref="I73" si="81">E73/E69-1</f>
        <v>0.63939684489592818</v>
      </c>
      <c r="J73" s="95">
        <f t="shared" ref="J73" si="82">F73/F69-1</f>
        <v>0.41094230600420256</v>
      </c>
      <c r="K73" s="96">
        <f t="shared" ref="K73" si="83">SUM(C70:C73)/SUM(C66:C69)-1</f>
        <v>0.5954266037562963</v>
      </c>
      <c r="L73" s="95">
        <f t="shared" ref="L73" si="84">SUM(D70:D73)/SUM(D66:D69)-1</f>
        <v>0.2576364737138197</v>
      </c>
      <c r="M73" s="95">
        <f t="shared" ref="M73" si="85">SUM(E70:E73)/SUM(E66:E69)-1</f>
        <v>1.0869021453291769</v>
      </c>
      <c r="N73" s="95">
        <f t="shared" ref="N73" si="86">SUM(F70:F73)/SUM(F66:F69)-1</f>
        <v>0.41764259017005356</v>
      </c>
      <c r="O73" s="95">
        <f t="shared" ref="O73" si="87">IF($B73="I",C73/C69-1,IF($B73="II",SUM(C72:C73)/SUM(C68:C69)-1,IF($B73="III",SUM(C71:C73)/SUM(C67:C69)-1,IF($B73="IV",SUM(C70:C73)/SUM(C66:C69)-1,"NA"))))</f>
        <v>0.5954266037562963</v>
      </c>
      <c r="P73" s="95">
        <f t="shared" ref="P73" si="88">IF($B73="I",D73/D69-1,IF($B73="II",SUM(D72:D73)/SUM(D68:D69)-1,IF($B73="III",SUM(D71:D73)/SUM(D67:D69)-1,IF($B73="IV",SUM(D70:D73)/SUM(D66:D69)-1,"NA"))))</f>
        <v>0.2576364737138197</v>
      </c>
      <c r="Q73" s="95">
        <f t="shared" ref="Q73" si="89">IF($B73="I",E73/E69-1,IF($B73="II",SUM(E72:E73)/SUM(E68:E69)-1,IF($B73="III",SUM(E71:E73)/SUM(E67:E69)-1,IF($B73="IV",SUM(E70:E73)/SUM(E66:E69)-1,"NA"))))</f>
        <v>1.0869021453291769</v>
      </c>
      <c r="R73" s="95">
        <f t="shared" ref="R73" si="90">IF($B73="I",F73/F69-1,IF($B73="II",SUM(F72:F73)/SUM(F68:F69)-1,IF($B73="III",SUM(F71:F73)/SUM(F67:F69)-1,IF($B73="IV",SUM(F70:F73)/SUM(F66:F69)-1,"NA"))))</f>
        <v>0.41764259017005356</v>
      </c>
    </row>
    <row r="74" spans="1:18" x14ac:dyDescent="0.35">
      <c r="A74" s="89">
        <v>2022</v>
      </c>
      <c r="B74" s="93" t="s">
        <v>7</v>
      </c>
      <c r="C74" s="94">
        <f t="shared" si="0"/>
        <v>939850</v>
      </c>
      <c r="D74" s="97">
        <v>1366</v>
      </c>
      <c r="E74" s="97">
        <v>383209.45</v>
      </c>
      <c r="F74" s="97">
        <v>555274.55000000005</v>
      </c>
      <c r="G74" s="95">
        <f t="shared" ref="G74:J77" si="91">C74/C70-1</f>
        <v>0.76060559512346804</v>
      </c>
      <c r="H74" s="95">
        <f t="shared" si="91"/>
        <v>-0.73811952179014284</v>
      </c>
      <c r="I74" s="95">
        <f t="shared" si="91"/>
        <v>1.5313038000261185</v>
      </c>
      <c r="J74" s="95">
        <f t="shared" si="91"/>
        <v>0.47202672430199555</v>
      </c>
      <c r="K74" s="96">
        <f t="shared" ref="K74:N80" si="92">SUM(C71:C74)/SUM(C67:C70)-1</f>
        <v>0.73053601133633173</v>
      </c>
      <c r="L74" s="95">
        <f t="shared" si="92"/>
        <v>0.31094378280883106</v>
      </c>
      <c r="M74" s="95">
        <f t="shared" si="92"/>
        <v>1.305786751747354</v>
      </c>
      <c r="N74" s="95">
        <f t="shared" si="92"/>
        <v>0.50106983169000396</v>
      </c>
      <c r="O74" s="95">
        <f t="shared" ref="O74:R80" si="93">IF($B74="I",C74/C70-1,IF($B74="II",SUM(C73:C74)/SUM(C69:C70)-1,IF($B74="III",SUM(C72:C74)/SUM(C68:C70)-1,IF($B74="IV",SUM(C71:C74)/SUM(C67:C70)-1,"NA"))))</f>
        <v>0.76060559512346804</v>
      </c>
      <c r="P74" s="95">
        <f t="shared" si="93"/>
        <v>-0.73811952179014284</v>
      </c>
      <c r="Q74" s="95">
        <f t="shared" si="93"/>
        <v>1.5313038000261185</v>
      </c>
      <c r="R74" s="95">
        <f t="shared" si="93"/>
        <v>0.47202672430199555</v>
      </c>
    </row>
    <row r="75" spans="1:18" x14ac:dyDescent="0.35">
      <c r="A75" s="89">
        <v>2022</v>
      </c>
      <c r="B75" s="93" t="s">
        <v>8</v>
      </c>
      <c r="C75" s="94">
        <f t="shared" si="0"/>
        <v>665855</v>
      </c>
      <c r="D75" s="97">
        <v>17313.830000000002</v>
      </c>
      <c r="E75" s="97">
        <v>194897.06</v>
      </c>
      <c r="F75" s="97">
        <v>453644.11</v>
      </c>
      <c r="G75" s="95">
        <f t="shared" si="91"/>
        <v>0.18812720368863567</v>
      </c>
      <c r="H75" s="95">
        <f t="shared" si="91"/>
        <v>0.61081360189793932</v>
      </c>
      <c r="I75" s="95">
        <f t="shared" si="91"/>
        <v>0.15621103513000612</v>
      </c>
      <c r="J75" s="95">
        <f t="shared" si="91"/>
        <v>0.19032266782678597</v>
      </c>
      <c r="K75" s="96">
        <f t="shared" si="92"/>
        <v>0.42316600845911068</v>
      </c>
      <c r="L75" s="95">
        <f t="shared" si="92"/>
        <v>0.17663189341245644</v>
      </c>
      <c r="M75" s="95">
        <f t="shared" si="92"/>
        <v>0.83031530878769666</v>
      </c>
      <c r="N75" s="95">
        <f t="shared" si="92"/>
        <v>0.2531301342155341</v>
      </c>
      <c r="O75" s="95">
        <f t="shared" si="93"/>
        <v>0.46740769443068553</v>
      </c>
      <c r="P75" s="95">
        <f t="shared" si="93"/>
        <v>0.17007670711861622</v>
      </c>
      <c r="Q75" s="95">
        <f t="shared" si="93"/>
        <v>0.80684557038871962</v>
      </c>
      <c r="R75" s="95">
        <f t="shared" si="93"/>
        <v>0.33045170393372469</v>
      </c>
    </row>
    <row r="76" spans="1:18" x14ac:dyDescent="0.35">
      <c r="A76" s="89">
        <v>2022</v>
      </c>
      <c r="B76" s="93" t="s">
        <v>9</v>
      </c>
      <c r="C76" s="94">
        <f t="shared" si="0"/>
        <v>646998</v>
      </c>
      <c r="D76" s="97">
        <v>27353.620000000003</v>
      </c>
      <c r="E76" s="97">
        <v>232186.27</v>
      </c>
      <c r="F76" s="97">
        <v>387458.11</v>
      </c>
      <c r="G76" s="95">
        <f t="shared" si="91"/>
        <v>8.1116623454327019E-3</v>
      </c>
      <c r="H76" s="95">
        <f t="shared" si="91"/>
        <v>2.4247677475898337</v>
      </c>
      <c r="I76" s="95">
        <f t="shared" si="91"/>
        <v>3.32604030265371E-2</v>
      </c>
      <c r="J76" s="95">
        <f t="shared" si="91"/>
        <v>-5.2884437575586474E-2</v>
      </c>
      <c r="K76" s="96">
        <f t="shared" si="92"/>
        <v>0.33422998897232392</v>
      </c>
      <c r="L76" s="95">
        <f t="shared" si="92"/>
        <v>0.3666675160429369</v>
      </c>
      <c r="M76" s="95">
        <f t="shared" si="92"/>
        <v>0.52720120702954598</v>
      </c>
      <c r="N76" s="95">
        <f t="shared" si="92"/>
        <v>0.23062631525722277</v>
      </c>
      <c r="O76" s="95">
        <f t="shared" si="93"/>
        <v>0.29761157301856289</v>
      </c>
      <c r="P76" s="95">
        <f t="shared" si="93"/>
        <v>0.9219347167331482</v>
      </c>
      <c r="Q76" s="95">
        <f t="shared" si="93"/>
        <v>0.48768822829532965</v>
      </c>
      <c r="R76" s="95">
        <f t="shared" si="93"/>
        <v>0.19612134498287892</v>
      </c>
    </row>
    <row r="77" spans="1:18" x14ac:dyDescent="0.35">
      <c r="A77" s="89">
        <v>2022</v>
      </c>
      <c r="B77" s="93" t="s">
        <v>10</v>
      </c>
      <c r="C77" s="94">
        <f t="shared" si="0"/>
        <v>578156</v>
      </c>
      <c r="D77" s="97">
        <v>9629</v>
      </c>
      <c r="E77" s="97">
        <v>241774.33000000002</v>
      </c>
      <c r="F77" s="97">
        <v>326752.67</v>
      </c>
      <c r="G77" s="95">
        <f t="shared" si="91"/>
        <v>-0.13289649907688894</v>
      </c>
      <c r="H77" s="95">
        <f t="shared" si="91"/>
        <v>-0.7404547231094758</v>
      </c>
      <c r="I77" s="95">
        <f t="shared" si="91"/>
        <v>-0.23116658181995442</v>
      </c>
      <c r="J77" s="95">
        <f t="shared" si="91"/>
        <v>3.6657035379268788E-2</v>
      </c>
      <c r="K77" s="96">
        <f t="shared" si="92"/>
        <v>0.17814762329860301</v>
      </c>
      <c r="L77" s="95">
        <f t="shared" si="92"/>
        <v>-8.8264883592635068E-2</v>
      </c>
      <c r="M77" s="95">
        <f t="shared" si="92"/>
        <v>0.22456583326115798</v>
      </c>
      <c r="N77" s="95">
        <f t="shared" si="92"/>
        <v>0.16221991988515416</v>
      </c>
      <c r="O77" s="95">
        <f t="shared" si="93"/>
        <v>0.17814762329860301</v>
      </c>
      <c r="P77" s="95">
        <f t="shared" si="93"/>
        <v>-8.8264883592635068E-2</v>
      </c>
      <c r="Q77" s="95">
        <f t="shared" si="93"/>
        <v>0.22456583326115798</v>
      </c>
      <c r="R77" s="95">
        <f t="shared" si="93"/>
        <v>0.16221991988515416</v>
      </c>
    </row>
    <row r="78" spans="1:18" x14ac:dyDescent="0.35">
      <c r="A78" s="89">
        <v>2023</v>
      </c>
      <c r="B78" s="93" t="s">
        <v>7</v>
      </c>
      <c r="C78" s="94">
        <f t="shared" si="0"/>
        <v>708074.74</v>
      </c>
      <c r="D78" s="97">
        <v>20451</v>
      </c>
      <c r="E78" s="97">
        <v>287461.38</v>
      </c>
      <c r="F78" s="97">
        <v>400162.36</v>
      </c>
      <c r="G78" s="95">
        <f t="shared" ref="G78:G79" si="94">C78/C74-1</f>
        <v>-0.24660877799648884</v>
      </c>
      <c r="H78" s="95">
        <f t="shared" ref="H78:H79" si="95">D78/D74-1</f>
        <v>13.971449487554905</v>
      </c>
      <c r="I78" s="95">
        <f t="shared" ref="I78:I79" si="96">E78/E74-1</f>
        <v>-0.24985832160454291</v>
      </c>
      <c r="J78" s="95">
        <f t="shared" ref="J78:J79" si="97">F78/F74-1</f>
        <v>-0.27934323660250604</v>
      </c>
      <c r="K78" s="96">
        <f t="shared" si="92"/>
        <v>-7.4674877431303188E-2</v>
      </c>
      <c r="L78" s="95">
        <f t="shared" si="92"/>
        <v>0.3067507561056626</v>
      </c>
      <c r="M78" s="95">
        <f t="shared" si="92"/>
        <v>-0.12341196286666256</v>
      </c>
      <c r="N78" s="95">
        <f t="shared" si="92"/>
        <v>-5.5795762632628754E-2</v>
      </c>
      <c r="O78" s="95">
        <f t="shared" si="93"/>
        <v>-0.24660877799648884</v>
      </c>
      <c r="P78" s="95">
        <f t="shared" si="93"/>
        <v>13.971449487554905</v>
      </c>
      <c r="Q78" s="95">
        <f t="shared" si="93"/>
        <v>-0.24985832160454291</v>
      </c>
      <c r="R78" s="95">
        <f t="shared" si="93"/>
        <v>-0.27934323660250604</v>
      </c>
    </row>
    <row r="79" spans="1:18" x14ac:dyDescent="0.35">
      <c r="A79" s="89">
        <v>2023</v>
      </c>
      <c r="B79" s="93" t="s">
        <v>8</v>
      </c>
      <c r="C79" s="94">
        <f t="shared" ref="C79:C81" si="98">+D79+E79+F79</f>
        <v>813193</v>
      </c>
      <c r="D79" s="97">
        <v>43655.199999999997</v>
      </c>
      <c r="E79" s="97">
        <v>324817.06</v>
      </c>
      <c r="F79" s="97">
        <v>444720.74</v>
      </c>
      <c r="G79" s="95">
        <f t="shared" si="94"/>
        <v>0.22127640402189663</v>
      </c>
      <c r="H79" s="95">
        <f t="shared" si="95"/>
        <v>1.5214062977400142</v>
      </c>
      <c r="I79" s="95">
        <f t="shared" si="96"/>
        <v>0.66660831107457441</v>
      </c>
      <c r="J79" s="95">
        <f t="shared" si="97"/>
        <v>-1.9670419615940737E-2</v>
      </c>
      <c r="K79" s="96">
        <f t="shared" si="92"/>
        <v>-5.7593361479948202E-2</v>
      </c>
      <c r="L79" s="95">
        <f t="shared" si="92"/>
        <v>0.58530089468846658</v>
      </c>
      <c r="M79" s="95">
        <f t="shared" si="92"/>
        <v>-2.7789428262187443E-2</v>
      </c>
      <c r="N79" s="95">
        <f t="shared" si="92"/>
        <v>-0.10045867267866404</v>
      </c>
      <c r="O79" s="95">
        <f t="shared" si="93"/>
        <v>-5.2585786305703763E-2</v>
      </c>
      <c r="P79" s="95">
        <f t="shared" si="93"/>
        <v>2.4318406537960993</v>
      </c>
      <c r="Q79" s="95">
        <f t="shared" si="93"/>
        <v>5.9110093743798053E-2</v>
      </c>
      <c r="R79" s="95">
        <f t="shared" si="93"/>
        <v>-0.16258551507016439</v>
      </c>
    </row>
    <row r="80" spans="1:18" x14ac:dyDescent="0.35">
      <c r="A80" s="89">
        <v>2023</v>
      </c>
      <c r="B80" s="93" t="s">
        <v>9</v>
      </c>
      <c r="C80" s="94">
        <f t="shared" si="98"/>
        <v>845276</v>
      </c>
      <c r="D80" s="97">
        <v>22605.93</v>
      </c>
      <c r="E80" s="97">
        <v>390595.55</v>
      </c>
      <c r="F80" s="97">
        <v>432074.52</v>
      </c>
      <c r="G80" s="95">
        <f t="shared" ref="G80" si="99">C80/C76-1</f>
        <v>0.30645844345732143</v>
      </c>
      <c r="H80" s="95">
        <f t="shared" ref="H80" si="100">D80/D76-1</f>
        <v>-0.17356715491404806</v>
      </c>
      <c r="I80" s="95">
        <f t="shared" ref="I80" si="101">E80/E76-1</f>
        <v>0.68225084971647987</v>
      </c>
      <c r="J80" s="95">
        <f t="shared" ref="J80" si="102">F80/F76-1</f>
        <v>0.1151515708369093</v>
      </c>
      <c r="K80" s="96">
        <f t="shared" si="92"/>
        <v>8.641890480121539E-3</v>
      </c>
      <c r="L80" s="95">
        <f t="shared" si="92"/>
        <v>0.15888020333694386</v>
      </c>
      <c r="M80" s="95">
        <f t="shared" si="92"/>
        <v>0.10658831467301266</v>
      </c>
      <c r="N80" s="95">
        <f t="shared" si="92"/>
        <v>-6.3020841853749565E-2</v>
      </c>
      <c r="O80" s="95">
        <f t="shared" si="93"/>
        <v>5.0535174854386078E-2</v>
      </c>
      <c r="P80" s="95">
        <f t="shared" si="93"/>
        <v>0.88367654390448669</v>
      </c>
      <c r="Q80" s="95">
        <f t="shared" si="93"/>
        <v>0.23766867329115282</v>
      </c>
      <c r="R80" s="95">
        <f t="shared" si="93"/>
        <v>-8.5520722319091469E-2</v>
      </c>
    </row>
    <row r="81" spans="1:18" x14ac:dyDescent="0.35">
      <c r="A81" s="89">
        <v>2023</v>
      </c>
      <c r="B81" s="93" t="s">
        <v>10</v>
      </c>
      <c r="C81" s="94">
        <f t="shared" si="98"/>
        <v>604014</v>
      </c>
      <c r="D81" s="97">
        <v>21428.67</v>
      </c>
      <c r="E81" s="97">
        <v>305482.88999999996</v>
      </c>
      <c r="F81" s="97">
        <v>277102.44</v>
      </c>
      <c r="G81" s="95">
        <f t="shared" ref="G81" si="103">C81/C77-1</f>
        <v>4.4724953126837663E-2</v>
      </c>
      <c r="H81" s="95">
        <f t="shared" ref="H81" si="104">D81/D77-1</f>
        <v>1.225430470453837</v>
      </c>
      <c r="I81" s="95">
        <f t="shared" ref="I81" si="105">E81/E77-1</f>
        <v>0.26350423554063807</v>
      </c>
      <c r="J81" s="95">
        <f t="shared" ref="J81" si="106">F81/F77-1</f>
        <v>-0.15195049515586201</v>
      </c>
      <c r="K81" s="96">
        <f t="shared" ref="K81" si="107">SUM(C78:C81)/SUM(C74:C77)-1</f>
        <v>4.9348533431018637E-2</v>
      </c>
      <c r="L81" s="95">
        <f t="shared" ref="L81" si="108">SUM(D78:D81)/SUM(D74:D77)-1</f>
        <v>0.94279626570515651</v>
      </c>
      <c r="M81" s="95">
        <f t="shared" ref="M81" si="109">SUM(E78:E81)/SUM(E74:E77)-1</f>
        <v>0.24360591407519605</v>
      </c>
      <c r="N81" s="95">
        <f t="shared" ref="N81" si="110">SUM(F78:F81)/SUM(F74:F77)-1</f>
        <v>-9.8117631836178165E-2</v>
      </c>
      <c r="O81" s="95">
        <f t="shared" ref="O81" si="111">IF($B81="I",C81/C77-1,IF($B81="II",SUM(C80:C81)/SUM(C76:C77)-1,IF($B81="III",SUM(C79:C81)/SUM(C75:C77)-1,IF($B81="IV",SUM(C78:C81)/SUM(C74:C77)-1,"NA"))))</f>
        <v>4.9348533431018637E-2</v>
      </c>
      <c r="P81" s="95">
        <f t="shared" ref="P81" si="112">IF($B81="I",D81/D77-1,IF($B81="II",SUM(D80:D81)/SUM(D76:D77)-1,IF($B81="III",SUM(D79:D81)/SUM(D75:D77)-1,IF($B81="IV",SUM(D78:D81)/SUM(D74:D77)-1,"NA"))))</f>
        <v>0.94279626570515651</v>
      </c>
      <c r="Q81" s="95">
        <f t="shared" ref="Q81" si="113">IF($B81="I",E81/E77-1,IF($B81="II",SUM(E80:E81)/SUM(E76:E77)-1,IF($B81="III",SUM(E79:E81)/SUM(E75:E77)-1,IF($B81="IV",SUM(E78:E81)/SUM(E74:E77)-1,"NA"))))</f>
        <v>0.24360591407519605</v>
      </c>
      <c r="R81" s="95">
        <f t="shared" ref="R81" si="114">IF($B81="I",F81/F77-1,IF($B81="II",SUM(F80:F81)/SUM(F76:F77)-1,IF($B81="III",SUM(F79:F81)/SUM(F75:F77)-1,IF($B81="IV",SUM(F78:F81)/SUM(F74:F77)-1,"NA"))))</f>
        <v>-9.8117631836178165E-2</v>
      </c>
    </row>
    <row r="82" spans="1:18" x14ac:dyDescent="0.35">
      <c r="A82" s="89" t="s">
        <v>78</v>
      </c>
    </row>
  </sheetData>
  <mergeCells count="3">
    <mergeCell ref="G4:J4"/>
    <mergeCell ref="K4:N4"/>
    <mergeCell ref="O4:R4"/>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07799-558B-47E0-909C-BD45A01EAD8F}">
  <dimension ref="A1:E42"/>
  <sheetViews>
    <sheetView showGridLines="0" topLeftCell="A6" workbookViewId="0">
      <selection activeCell="F40" sqref="F40"/>
    </sheetView>
  </sheetViews>
  <sheetFormatPr baseColWidth="10" defaultColWidth="10.6640625" defaultRowHeight="11.65" x14ac:dyDescent="0.35"/>
  <cols>
    <col min="1" max="1" width="10.6640625" style="102"/>
    <col min="2" max="2" width="7.6640625" style="102" bestFit="1" customWidth="1"/>
    <col min="3" max="3" width="10" style="102" bestFit="1" customWidth="1"/>
    <col min="4" max="4" width="12.1328125" style="102" bestFit="1" customWidth="1"/>
    <col min="5" max="5" width="7.6640625" style="102" bestFit="1" customWidth="1"/>
    <col min="6" max="16384" width="10.6640625" style="102"/>
  </cols>
  <sheetData>
    <row r="1" spans="1:5" ht="12.75" x14ac:dyDescent="0.35">
      <c r="A1" s="86" t="s">
        <v>11</v>
      </c>
    </row>
    <row r="2" spans="1:5" ht="12.75" x14ac:dyDescent="0.35">
      <c r="A2" s="90" t="s">
        <v>177</v>
      </c>
    </row>
    <row r="3" spans="1:5" ht="12.75" x14ac:dyDescent="0.35">
      <c r="A3" s="89" t="s">
        <v>181</v>
      </c>
    </row>
    <row r="4" spans="1:5" x14ac:dyDescent="0.35">
      <c r="A4" s="101"/>
    </row>
    <row r="5" spans="1:5" x14ac:dyDescent="0.35">
      <c r="A5" s="103"/>
    </row>
    <row r="7" spans="1:5" x14ac:dyDescent="0.35">
      <c r="A7" s="104" t="s">
        <v>0</v>
      </c>
      <c r="B7" s="104" t="s">
        <v>6</v>
      </c>
      <c r="C7" s="104" t="s">
        <v>168</v>
      </c>
      <c r="D7" s="104" t="s">
        <v>169</v>
      </c>
      <c r="E7" s="104" t="s">
        <v>85</v>
      </c>
    </row>
    <row r="8" spans="1:5" x14ac:dyDescent="0.35">
      <c r="A8" s="105">
        <v>2015</v>
      </c>
      <c r="B8" s="106" t="s">
        <v>10</v>
      </c>
      <c r="C8" s="106">
        <v>783173.63028272078</v>
      </c>
      <c r="D8" s="106">
        <v>403968.43254187971</v>
      </c>
      <c r="E8" s="106">
        <f>+SUM(C8:D8)</f>
        <v>1187142.0628246004</v>
      </c>
    </row>
    <row r="9" spans="1:5" x14ac:dyDescent="0.35">
      <c r="A9" s="105">
        <v>2016</v>
      </c>
      <c r="B9" s="106" t="s">
        <v>7</v>
      </c>
      <c r="C9" s="106">
        <v>824832.86000000022</v>
      </c>
      <c r="D9" s="106">
        <v>375284.00000000012</v>
      </c>
      <c r="E9" s="106">
        <f t="shared" ref="E9:E26" si="0">+SUM(C9:D9)</f>
        <v>1200116.8600000003</v>
      </c>
    </row>
    <row r="10" spans="1:5" x14ac:dyDescent="0.35">
      <c r="A10" s="105">
        <v>2016</v>
      </c>
      <c r="B10" s="106" t="s">
        <v>8</v>
      </c>
      <c r="C10" s="106">
        <v>758211.2699999999</v>
      </c>
      <c r="D10" s="106">
        <v>338986.11999999988</v>
      </c>
      <c r="E10" s="106">
        <f t="shared" si="0"/>
        <v>1097197.3899999997</v>
      </c>
    </row>
    <row r="11" spans="1:5" x14ac:dyDescent="0.35">
      <c r="A11" s="105">
        <v>2016</v>
      </c>
      <c r="B11" s="106" t="s">
        <v>9</v>
      </c>
      <c r="C11" s="106">
        <v>730262.83000000007</v>
      </c>
      <c r="D11" s="106">
        <v>631510.40000000026</v>
      </c>
      <c r="E11" s="106">
        <f t="shared" si="0"/>
        <v>1361773.2300000004</v>
      </c>
    </row>
    <row r="12" spans="1:5" x14ac:dyDescent="0.35">
      <c r="A12" s="105">
        <v>2016</v>
      </c>
      <c r="B12" s="106" t="s">
        <v>10</v>
      </c>
      <c r="C12" s="106">
        <v>674720.85</v>
      </c>
      <c r="D12" s="106">
        <v>476591.70999999996</v>
      </c>
      <c r="E12" s="106">
        <f t="shared" si="0"/>
        <v>1151312.56</v>
      </c>
    </row>
    <row r="13" spans="1:5" x14ac:dyDescent="0.35">
      <c r="A13" s="105">
        <v>2017</v>
      </c>
      <c r="B13" s="106" t="s">
        <v>7</v>
      </c>
      <c r="C13" s="106">
        <v>706586.63</v>
      </c>
      <c r="D13" s="106">
        <v>370296.67999999993</v>
      </c>
      <c r="E13" s="106">
        <f t="shared" si="0"/>
        <v>1076883.31</v>
      </c>
    </row>
    <row r="14" spans="1:5" x14ac:dyDescent="0.35">
      <c r="A14" s="105">
        <v>2017</v>
      </c>
      <c r="B14" s="106" t="s">
        <v>8</v>
      </c>
      <c r="C14" s="106">
        <v>656772.6100000001</v>
      </c>
      <c r="D14" s="106">
        <v>459065.59999999998</v>
      </c>
      <c r="E14" s="106">
        <f t="shared" si="0"/>
        <v>1115838.21</v>
      </c>
    </row>
    <row r="15" spans="1:5" x14ac:dyDescent="0.35">
      <c r="A15" s="105">
        <v>2017</v>
      </c>
      <c r="B15" s="106" t="s">
        <v>9</v>
      </c>
      <c r="C15" s="106">
        <v>726104.00999999989</v>
      </c>
      <c r="D15" s="106">
        <v>417115.85000000009</v>
      </c>
      <c r="E15" s="106">
        <f t="shared" si="0"/>
        <v>1143219.8599999999</v>
      </c>
    </row>
    <row r="16" spans="1:5" x14ac:dyDescent="0.35">
      <c r="A16" s="105">
        <v>2017</v>
      </c>
      <c r="B16" s="106" t="s">
        <v>10</v>
      </c>
      <c r="C16" s="106">
        <v>708605.28</v>
      </c>
      <c r="D16" s="106">
        <v>320715.82999999996</v>
      </c>
      <c r="E16" s="106">
        <f t="shared" si="0"/>
        <v>1029321.11</v>
      </c>
    </row>
    <row r="17" spans="1:5" x14ac:dyDescent="0.35">
      <c r="A17" s="105">
        <v>2018</v>
      </c>
      <c r="B17" s="106" t="s">
        <v>7</v>
      </c>
      <c r="C17" s="106">
        <v>580923.28999999992</v>
      </c>
      <c r="D17" s="106">
        <v>369623.32000000007</v>
      </c>
      <c r="E17" s="106">
        <f t="shared" si="0"/>
        <v>950546.61</v>
      </c>
    </row>
    <row r="18" spans="1:5" x14ac:dyDescent="0.35">
      <c r="A18" s="105">
        <v>2018</v>
      </c>
      <c r="B18" s="106" t="s">
        <v>8</v>
      </c>
      <c r="C18" s="106">
        <v>582950.81999999972</v>
      </c>
      <c r="D18" s="106">
        <v>263761.38</v>
      </c>
      <c r="E18" s="106">
        <f t="shared" si="0"/>
        <v>846712.19999999972</v>
      </c>
    </row>
    <row r="19" spans="1:5" x14ac:dyDescent="0.35">
      <c r="A19" s="105">
        <v>2018</v>
      </c>
      <c r="B19" s="106" t="s">
        <v>9</v>
      </c>
      <c r="C19" s="106">
        <v>676517.36999999988</v>
      </c>
      <c r="D19" s="106">
        <v>417419.24000000005</v>
      </c>
      <c r="E19" s="106">
        <f t="shared" si="0"/>
        <v>1093936.6099999999</v>
      </c>
    </row>
    <row r="20" spans="1:5" x14ac:dyDescent="0.35">
      <c r="A20" s="105">
        <v>2018</v>
      </c>
      <c r="B20" s="106" t="s">
        <v>10</v>
      </c>
      <c r="C20" s="106">
        <v>678482.12000000023</v>
      </c>
      <c r="D20" s="106">
        <v>362933.98000000016</v>
      </c>
      <c r="E20" s="106">
        <f t="shared" si="0"/>
        <v>1041416.1000000003</v>
      </c>
    </row>
    <row r="21" spans="1:5" x14ac:dyDescent="0.35">
      <c r="A21" s="107">
        <v>2019</v>
      </c>
      <c r="B21" s="106" t="s">
        <v>7</v>
      </c>
      <c r="C21" s="106">
        <v>537497.49</v>
      </c>
      <c r="D21" s="106">
        <v>206190.27000000002</v>
      </c>
      <c r="E21" s="106">
        <f t="shared" si="0"/>
        <v>743687.76</v>
      </c>
    </row>
    <row r="22" spans="1:5" x14ac:dyDescent="0.35">
      <c r="A22" s="107">
        <v>2019</v>
      </c>
      <c r="B22" s="106" t="s">
        <v>8</v>
      </c>
      <c r="C22" s="106">
        <v>588069.15</v>
      </c>
      <c r="D22" s="106">
        <v>271560.95999999996</v>
      </c>
      <c r="E22" s="106">
        <f t="shared" si="0"/>
        <v>859630.11</v>
      </c>
    </row>
    <row r="23" spans="1:5" x14ac:dyDescent="0.35">
      <c r="A23" s="107">
        <v>2019</v>
      </c>
      <c r="B23" s="106" t="s">
        <v>9</v>
      </c>
      <c r="C23" s="106">
        <v>619555.79</v>
      </c>
      <c r="D23" s="106">
        <v>253226.12999999998</v>
      </c>
      <c r="E23" s="106">
        <f t="shared" si="0"/>
        <v>872781.92</v>
      </c>
    </row>
    <row r="24" spans="1:5" x14ac:dyDescent="0.35">
      <c r="A24" s="107">
        <v>2019</v>
      </c>
      <c r="B24" s="106" t="s">
        <v>10</v>
      </c>
      <c r="C24" s="106">
        <v>617392.70000000007</v>
      </c>
      <c r="D24" s="106">
        <v>274039.5199999999</v>
      </c>
      <c r="E24" s="106">
        <f t="shared" si="0"/>
        <v>891432.22</v>
      </c>
    </row>
    <row r="25" spans="1:5" x14ac:dyDescent="0.35">
      <c r="A25" s="107">
        <v>2020</v>
      </c>
      <c r="B25" s="106" t="s">
        <v>7</v>
      </c>
      <c r="C25" s="106">
        <v>414891.40000000014</v>
      </c>
      <c r="D25" s="106">
        <v>182611.91000000003</v>
      </c>
      <c r="E25" s="106">
        <f t="shared" si="0"/>
        <v>597503.31000000017</v>
      </c>
    </row>
    <row r="26" spans="1:5" x14ac:dyDescent="0.35">
      <c r="A26" s="107">
        <v>2020</v>
      </c>
      <c r="B26" s="106" t="s">
        <v>8</v>
      </c>
      <c r="C26" s="106">
        <v>345176.28999999986</v>
      </c>
      <c r="D26" s="106">
        <v>106605.84</v>
      </c>
      <c r="E26" s="106">
        <f t="shared" si="0"/>
        <v>451782.12999999989</v>
      </c>
    </row>
    <row r="27" spans="1:5" x14ac:dyDescent="0.35">
      <c r="A27" s="107">
        <v>2020</v>
      </c>
      <c r="B27" s="106" t="s">
        <v>9</v>
      </c>
      <c r="C27" s="106">
        <v>410888.58999999997</v>
      </c>
      <c r="D27" s="106">
        <v>160067.65000000002</v>
      </c>
      <c r="E27" s="106">
        <v>570957.37000000011</v>
      </c>
    </row>
    <row r="28" spans="1:5" x14ac:dyDescent="0.35">
      <c r="A28" s="107">
        <v>2020</v>
      </c>
      <c r="B28" s="106" t="s">
        <v>10</v>
      </c>
      <c r="C28" s="106">
        <v>461288.65999999968</v>
      </c>
      <c r="D28" s="106">
        <v>166874.47999999998</v>
      </c>
      <c r="E28" s="106">
        <v>628145.34999999974</v>
      </c>
    </row>
    <row r="29" spans="1:5" x14ac:dyDescent="0.35">
      <c r="A29" s="107">
        <v>2021</v>
      </c>
      <c r="B29" s="106" t="s">
        <v>7</v>
      </c>
      <c r="C29" s="106">
        <v>479151.84</v>
      </c>
      <c r="D29" s="106">
        <v>158022.77999999997</v>
      </c>
      <c r="E29" s="106">
        <v>636976.4800000001</v>
      </c>
    </row>
    <row r="30" spans="1:5" x14ac:dyDescent="0.35">
      <c r="A30" s="107">
        <v>2021</v>
      </c>
      <c r="B30" s="106" t="s">
        <v>8</v>
      </c>
      <c r="C30" s="106">
        <v>529110.82000000018</v>
      </c>
      <c r="D30" s="106">
        <v>165169.15000000002</v>
      </c>
      <c r="E30" s="106">
        <v>694279.97000000044</v>
      </c>
    </row>
    <row r="31" spans="1:5" x14ac:dyDescent="0.35">
      <c r="A31" s="107">
        <v>2021</v>
      </c>
      <c r="B31" s="106" t="s">
        <v>9</v>
      </c>
      <c r="C31" s="106">
        <v>524266.63</v>
      </c>
      <c r="D31" s="106">
        <v>129778.63</v>
      </c>
      <c r="E31" s="106">
        <v>653959.08000000019</v>
      </c>
    </row>
    <row r="32" spans="1:5" x14ac:dyDescent="0.35">
      <c r="A32" s="107">
        <v>2021</v>
      </c>
      <c r="B32" s="106" t="s">
        <v>10</v>
      </c>
      <c r="C32" s="106">
        <v>649857.91000000027</v>
      </c>
      <c r="D32" s="106">
        <v>213488.15000000002</v>
      </c>
      <c r="E32" s="106">
        <v>863330.64</v>
      </c>
    </row>
    <row r="33" spans="1:5" x14ac:dyDescent="0.35">
      <c r="A33" s="107">
        <v>2022</v>
      </c>
      <c r="B33" s="106" t="s">
        <v>7</v>
      </c>
      <c r="C33" s="106">
        <v>571274.53</v>
      </c>
      <c r="D33" s="106">
        <v>179597.86</v>
      </c>
      <c r="E33" s="106">
        <v>750781.00000000012</v>
      </c>
    </row>
    <row r="34" spans="1:5" x14ac:dyDescent="0.35">
      <c r="A34" s="107">
        <v>2022</v>
      </c>
      <c r="B34" s="106" t="s">
        <v>8</v>
      </c>
      <c r="C34" s="106">
        <v>583792.28999999992</v>
      </c>
      <c r="D34" s="106">
        <v>167822.26</v>
      </c>
      <c r="E34" s="106">
        <v>751554.57999999984</v>
      </c>
    </row>
    <row r="35" spans="1:5" x14ac:dyDescent="0.35">
      <c r="A35" s="107">
        <v>2022</v>
      </c>
      <c r="B35" s="106" t="s">
        <v>9</v>
      </c>
      <c r="C35" s="106">
        <v>611962.44999999995</v>
      </c>
      <c r="D35" s="106">
        <v>196245.09000000003</v>
      </c>
      <c r="E35" s="106">
        <v>808155.26999999979</v>
      </c>
    </row>
    <row r="36" spans="1:5" x14ac:dyDescent="0.35">
      <c r="A36" s="107">
        <v>2022</v>
      </c>
      <c r="B36" s="106" t="s">
        <v>10</v>
      </c>
      <c r="C36" s="106">
        <v>650784.03999999946</v>
      </c>
      <c r="D36" s="106">
        <v>154890.59999999998</v>
      </c>
      <c r="E36" s="106">
        <v>805468.8599999994</v>
      </c>
    </row>
    <row r="37" spans="1:5" x14ac:dyDescent="0.35">
      <c r="A37" s="107">
        <v>2023</v>
      </c>
      <c r="B37" s="106" t="s">
        <v>7</v>
      </c>
      <c r="C37" s="106">
        <v>565948.50000000012</v>
      </c>
      <c r="D37" s="106">
        <v>161161.13</v>
      </c>
      <c r="E37" s="106">
        <v>727174.2699999999</v>
      </c>
    </row>
    <row r="38" spans="1:5" x14ac:dyDescent="0.35">
      <c r="A38" s="107">
        <v>2023</v>
      </c>
      <c r="B38" s="106" t="s">
        <v>8</v>
      </c>
      <c r="C38" s="106">
        <v>602742.69999999984</v>
      </c>
      <c r="D38" s="106">
        <v>166598.27999999997</v>
      </c>
      <c r="E38" s="106">
        <v>768257.49000000022</v>
      </c>
    </row>
    <row r="39" spans="1:5" x14ac:dyDescent="0.35">
      <c r="A39" s="107">
        <v>2023</v>
      </c>
      <c r="B39" s="106" t="s">
        <v>9</v>
      </c>
      <c r="C39" s="106">
        <v>611377.28999999969</v>
      </c>
      <c r="D39" s="106">
        <v>164690.11999999997</v>
      </c>
      <c r="E39" s="106">
        <v>775061.9600000002</v>
      </c>
    </row>
    <row r="40" spans="1:5" x14ac:dyDescent="0.35">
      <c r="A40" s="107">
        <v>2023</v>
      </c>
      <c r="B40" s="106" t="s">
        <v>10</v>
      </c>
      <c r="C40" s="106">
        <v>660413.09999999939</v>
      </c>
      <c r="D40" s="106">
        <v>170518.81</v>
      </c>
      <c r="E40" s="106">
        <v>830931.90999999945</v>
      </c>
    </row>
    <row r="41" spans="1:5" ht="12.75" x14ac:dyDescent="0.35">
      <c r="A41" s="89" t="s">
        <v>78</v>
      </c>
      <c r="B41" s="89"/>
    </row>
    <row r="42" spans="1:5" x14ac:dyDescent="0.35">
      <c r="E42" s="10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A32-65A6-48A9-ABC5-8FED2BDF3ADA}">
  <dimension ref="A1:X21"/>
  <sheetViews>
    <sheetView workbookViewId="0">
      <pane xSplit="2" ySplit="5" topLeftCell="C6" activePane="bottomRight" state="frozen"/>
      <selection pane="topRight" activeCell="C1" sqref="C1"/>
      <selection pane="bottomLeft" activeCell="A6" sqref="A6"/>
      <selection pane="bottomRight" activeCell="A20" sqref="A20:XFD20"/>
    </sheetView>
  </sheetViews>
  <sheetFormatPr baseColWidth="10" defaultColWidth="11.33203125" defaultRowHeight="12.75" x14ac:dyDescent="0.35"/>
  <cols>
    <col min="1" max="1" width="6.33203125" style="89" customWidth="1"/>
    <col min="2" max="2" width="9.33203125" style="89" customWidth="1"/>
    <col min="3" max="3" width="19" style="89" customWidth="1"/>
    <col min="4" max="6" width="9.1328125" style="89" customWidth="1"/>
    <col min="7" max="7" width="11.33203125" style="89"/>
    <col min="8" max="8" width="11.796875" style="88" customWidth="1"/>
    <col min="9" max="9" width="10.33203125" style="88" customWidth="1"/>
    <col min="10" max="10" width="12" style="88" customWidth="1"/>
    <col min="11" max="11" width="11.796875" style="88" customWidth="1"/>
    <col min="12" max="12" width="11.6640625" style="88" customWidth="1"/>
    <col min="13" max="13" width="11.796875" style="88" customWidth="1"/>
    <col min="14" max="18" width="11.33203125" style="88"/>
    <col min="19" max="19" width="11.796875" style="88" customWidth="1"/>
    <col min="20" max="24" width="11.33203125" style="88"/>
    <col min="25" max="16384" width="11.33203125" style="89"/>
  </cols>
  <sheetData>
    <row r="1" spans="1:24" x14ac:dyDescent="0.35">
      <c r="A1" s="86" t="s">
        <v>11</v>
      </c>
      <c r="B1" s="86"/>
      <c r="C1" s="87"/>
      <c r="D1" s="87"/>
      <c r="E1" s="87"/>
      <c r="F1" s="87"/>
      <c r="G1" s="87"/>
    </row>
    <row r="2" spans="1:24" s="90" customFormat="1" x14ac:dyDescent="0.35">
      <c r="A2" s="90" t="s">
        <v>167</v>
      </c>
      <c r="H2" s="88"/>
      <c r="I2" s="88"/>
      <c r="J2" s="88"/>
      <c r="K2" s="88"/>
      <c r="L2" s="88"/>
      <c r="M2" s="88"/>
      <c r="N2" s="88"/>
      <c r="O2" s="88"/>
      <c r="P2" s="88"/>
      <c r="Q2" s="88"/>
      <c r="R2" s="88"/>
      <c r="S2" s="88"/>
      <c r="T2" s="88"/>
      <c r="U2" s="88"/>
      <c r="V2" s="88"/>
      <c r="W2" s="88"/>
      <c r="X2" s="88"/>
    </row>
    <row r="3" spans="1:24" x14ac:dyDescent="0.35">
      <c r="A3" s="89" t="s">
        <v>182</v>
      </c>
    </row>
    <row r="4" spans="1:24" x14ac:dyDescent="0.35">
      <c r="G4" s="112" t="s">
        <v>80</v>
      </c>
      <c r="H4" s="112"/>
      <c r="I4" s="112"/>
      <c r="J4" s="112"/>
      <c r="K4" s="112" t="s">
        <v>81</v>
      </c>
      <c r="L4" s="112"/>
      <c r="M4" s="112"/>
      <c r="N4" s="112"/>
      <c r="O4" s="112" t="s">
        <v>82</v>
      </c>
      <c r="P4" s="112"/>
      <c r="Q4" s="112"/>
      <c r="R4" s="112"/>
    </row>
    <row r="5" spans="1:24" x14ac:dyDescent="0.35">
      <c r="A5" s="91" t="s">
        <v>0</v>
      </c>
      <c r="B5" s="91" t="s">
        <v>6</v>
      </c>
      <c r="C5" s="91" t="s">
        <v>1</v>
      </c>
      <c r="D5" s="91" t="s">
        <v>4</v>
      </c>
      <c r="E5" s="91" t="s">
        <v>2</v>
      </c>
      <c r="F5" s="91" t="s">
        <v>3</v>
      </c>
      <c r="G5" s="91" t="s">
        <v>1</v>
      </c>
      <c r="H5" s="91" t="s">
        <v>4</v>
      </c>
      <c r="I5" s="91" t="s">
        <v>2</v>
      </c>
      <c r="J5" s="91" t="s">
        <v>3</v>
      </c>
      <c r="K5" s="91" t="s">
        <v>1</v>
      </c>
      <c r="L5" s="91" t="s">
        <v>4</v>
      </c>
      <c r="M5" s="91" t="s">
        <v>2</v>
      </c>
      <c r="N5" s="91" t="s">
        <v>3</v>
      </c>
      <c r="O5" s="91" t="s">
        <v>1</v>
      </c>
      <c r="P5" s="91" t="s">
        <v>4</v>
      </c>
      <c r="Q5" s="91" t="s">
        <v>2</v>
      </c>
      <c r="R5" s="91" t="s">
        <v>3</v>
      </c>
    </row>
    <row r="6" spans="1:24" ht="13.9" x14ac:dyDescent="0.35">
      <c r="A6" s="89">
        <v>2020</v>
      </c>
      <c r="B6" s="93" t="s">
        <v>8</v>
      </c>
      <c r="C6" s="94">
        <f t="shared" ref="C6:C20" si="0">+D6+E6+F6</f>
        <v>19765</v>
      </c>
      <c r="D6" s="100">
        <v>2603</v>
      </c>
      <c r="E6" s="100">
        <v>9676</v>
      </c>
      <c r="F6" s="100">
        <v>7486</v>
      </c>
      <c r="G6" s="95"/>
      <c r="H6" s="95"/>
      <c r="I6" s="95"/>
      <c r="J6" s="95"/>
      <c r="K6" s="96"/>
      <c r="L6" s="95"/>
      <c r="M6" s="95"/>
      <c r="N6" s="95"/>
      <c r="O6" s="95"/>
      <c r="P6" s="95"/>
      <c r="Q6" s="95"/>
      <c r="R6" s="95"/>
    </row>
    <row r="7" spans="1:24" x14ac:dyDescent="0.35">
      <c r="A7" s="89">
        <v>2020</v>
      </c>
      <c r="B7" s="93" t="s">
        <v>9</v>
      </c>
      <c r="C7" s="94">
        <f t="shared" si="0"/>
        <v>38239</v>
      </c>
      <c r="D7" s="97">
        <v>5944</v>
      </c>
      <c r="E7" s="97">
        <v>15791</v>
      </c>
      <c r="F7" s="97">
        <v>16504</v>
      </c>
      <c r="G7" s="95"/>
      <c r="H7" s="95"/>
      <c r="I7" s="95"/>
      <c r="J7" s="95"/>
      <c r="K7" s="96"/>
      <c r="L7" s="95"/>
      <c r="M7" s="95"/>
      <c r="N7" s="95"/>
      <c r="O7" s="95"/>
      <c r="P7" s="95"/>
      <c r="Q7" s="95"/>
      <c r="R7" s="95"/>
    </row>
    <row r="8" spans="1:24" x14ac:dyDescent="0.35">
      <c r="A8" s="89">
        <v>2020</v>
      </c>
      <c r="B8" s="93" t="s">
        <v>10</v>
      </c>
      <c r="C8" s="94">
        <f t="shared" si="0"/>
        <v>42910</v>
      </c>
      <c r="D8" s="97">
        <v>7364</v>
      </c>
      <c r="E8" s="97">
        <v>20795</v>
      </c>
      <c r="F8" s="97">
        <v>14751</v>
      </c>
      <c r="G8" s="95"/>
      <c r="H8" s="95"/>
      <c r="I8" s="95"/>
      <c r="J8" s="95"/>
      <c r="K8" s="96"/>
      <c r="L8" s="95"/>
      <c r="M8" s="95"/>
      <c r="N8" s="95"/>
      <c r="O8" s="95"/>
      <c r="P8" s="95"/>
      <c r="Q8" s="95"/>
      <c r="R8" s="95"/>
    </row>
    <row r="9" spans="1:24" x14ac:dyDescent="0.35">
      <c r="A9" s="89">
        <v>2021</v>
      </c>
      <c r="B9" s="93" t="s">
        <v>7</v>
      </c>
      <c r="C9" s="94">
        <f t="shared" si="0"/>
        <v>44730</v>
      </c>
      <c r="D9" s="97">
        <v>6340</v>
      </c>
      <c r="E9" s="97">
        <v>19148</v>
      </c>
      <c r="F9" s="97">
        <v>19242</v>
      </c>
      <c r="G9" s="95"/>
      <c r="H9" s="95"/>
      <c r="I9" s="95"/>
      <c r="J9" s="95"/>
      <c r="K9" s="96"/>
      <c r="L9" s="95"/>
      <c r="M9" s="95"/>
      <c r="N9" s="95"/>
      <c r="O9" s="95"/>
      <c r="P9" s="95"/>
      <c r="Q9" s="95"/>
      <c r="R9" s="95"/>
    </row>
    <row r="10" spans="1:24" x14ac:dyDescent="0.35">
      <c r="A10" s="89">
        <v>2021</v>
      </c>
      <c r="B10" s="93" t="s">
        <v>8</v>
      </c>
      <c r="C10" s="94">
        <f t="shared" si="0"/>
        <v>45738</v>
      </c>
      <c r="D10" s="97">
        <v>5868</v>
      </c>
      <c r="E10" s="97">
        <v>21838</v>
      </c>
      <c r="F10" s="97">
        <v>18032</v>
      </c>
      <c r="G10" s="95">
        <f t="shared" ref="G10" si="1">C10/C6-1</f>
        <v>1.3140905641285099</v>
      </c>
      <c r="H10" s="95">
        <f t="shared" ref="H10:J10" si="2">D10/D6-1</f>
        <v>1.2543219362274298</v>
      </c>
      <c r="I10" s="95">
        <f t="shared" si="2"/>
        <v>1.2569243489045059</v>
      </c>
      <c r="J10" s="95">
        <f t="shared" si="2"/>
        <v>1.4087630243120493</v>
      </c>
      <c r="K10" s="96">
        <f>SUM(C7:C10)/SUM(C6:C6)-1</f>
        <v>7.6828737667594229</v>
      </c>
      <c r="L10" s="95">
        <f>SUM(D7:D10)/SUM(D6:D6)-1</f>
        <v>8.802535535920093</v>
      </c>
      <c r="M10" s="95">
        <f>SUM(E7:E10)/SUM(E6:E6)-1</f>
        <v>7.0169491525423737</v>
      </c>
      <c r="N10" s="95">
        <f>SUM(F7:F10)/SUM(F6:F6)-1</f>
        <v>8.1542880042746457</v>
      </c>
      <c r="O10" s="95">
        <f>IF($B10="I",C10/C6-1,IF($B10="II",SUM(C9:C10)/SUM(C6:C6)-1,IF($B10="III",SUM(C8:C10)/SUM(C6:C6)-1,IF($B10="IV",SUM(C7:C10)/SUM(C6:C6)-1,"NA"))))</f>
        <v>3.577181887174298</v>
      </c>
      <c r="P10" s="95">
        <f>IF($B10="I",D10/D6-1,IF($B10="II",SUM(D9:D10)/SUM(D6:D6)-1,IF($B10="III",SUM(D8:D10)/SUM(D6:D6)-1,IF($B10="IV",SUM(D7:D10)/SUM(D6:D6)-1,"NA"))))</f>
        <v>3.6899731079523628</v>
      </c>
      <c r="Q10" s="95">
        <f>IF($B10="I",E10/E6-1,IF($B10="II",SUM(E9:E10)/SUM(E6:E6)-1,IF($B10="III",SUM(E8:E10)/SUM(E6:E6)-1,IF($B10="IV",SUM(E7:E10)/SUM(E6:E6)-1,"NA"))))</f>
        <v>3.2358412567176522</v>
      </c>
      <c r="R10" s="95">
        <f>IF($B10="I",F10/F6-1,IF($B10="II",SUM(F9:F10)/SUM(F6:F6)-1,IF($B10="III",SUM(F8:F10)/SUM(F6:F6)-1,IF($B10="IV",SUM(F7:F10)/SUM(F6:F6)-1,"NA"))))</f>
        <v>3.9791611007213463</v>
      </c>
    </row>
    <row r="11" spans="1:24" x14ac:dyDescent="0.35">
      <c r="A11" s="89">
        <v>2021</v>
      </c>
      <c r="B11" s="93" t="s">
        <v>9</v>
      </c>
      <c r="C11" s="94">
        <f t="shared" si="0"/>
        <v>47856</v>
      </c>
      <c r="D11" s="97">
        <v>4838</v>
      </c>
      <c r="E11" s="97">
        <v>21305</v>
      </c>
      <c r="F11" s="97">
        <v>21713</v>
      </c>
      <c r="G11" s="95">
        <f t="shared" ref="G11" si="3">C11/C7-1</f>
        <v>0.2514971625827036</v>
      </c>
      <c r="H11" s="95">
        <f t="shared" ref="H11" si="4">D11/D7-1</f>
        <v>-0.18606998654104978</v>
      </c>
      <c r="I11" s="95">
        <f t="shared" ref="I11" si="5">E11/E7-1</f>
        <v>0.34918624532961817</v>
      </c>
      <c r="J11" s="95">
        <f t="shared" ref="J11" si="6">F11/F7-1</f>
        <v>0.31562045564711583</v>
      </c>
      <c r="K11" s="96">
        <f>SUM(C8:C11)/SUM(C6:C7)-1</f>
        <v>2.1245086545755467</v>
      </c>
      <c r="L11" s="95">
        <f>SUM(D8:D11)/SUM(D6:D7)-1</f>
        <v>1.8559728559728561</v>
      </c>
      <c r="M11" s="95">
        <f>SUM(E8:E11)/SUM(E6:E7)-1</f>
        <v>2.262496564181097</v>
      </c>
      <c r="N11" s="95">
        <f>SUM(F8:F11)/SUM(F6:F7)-1</f>
        <v>2.073697373905794</v>
      </c>
      <c r="O11" s="95">
        <f>IF($B11="I",C11/C7-1,IF($B11="II",SUM(C10:C11)/SUM(C6:C7)-1,IF($B11="III",SUM(C9:C11)/SUM(C6:C7)-1,IF($B11="IV",SUM(C8:C11)/SUM(C6:C7)-1,"NA"))))</f>
        <v>1.3847320874422455</v>
      </c>
      <c r="P11" s="95">
        <f>IF($B11="I",D11/D7-1,IF($B11="II",SUM(D10:D11)/SUM(D6:D7)-1,IF($B11="III",SUM(D9:D11)/SUM(D6:D7)-1,IF($B11="IV",SUM(D8:D11)/SUM(D6:D7)-1,"NA"))))</f>
        <v>0.99438399438399427</v>
      </c>
      <c r="Q11" s="95">
        <f>IF($B11="I",E11/E7-1,IF($B11="II",SUM(E10:E11)/SUM(E6:E7)-1,IF($B11="III",SUM(E9:E11)/SUM(E6:E7)-1,IF($B11="IV",SUM(E8:E11)/SUM(E6:E7)-1,"NA"))))</f>
        <v>1.4459496603447599</v>
      </c>
      <c r="R11" s="95">
        <f>IF($B11="I",F11/F7-1,IF($B11="II",SUM(F10:F11)/SUM(F6:F7)-1,IF($B11="III",SUM(F9:F11)/SUM(F6:F7)-1,IF($B11="IV",SUM(F8:F11)/SUM(F6:F7)-1,"NA"))))</f>
        <v>1.4588161734055856</v>
      </c>
    </row>
    <row r="12" spans="1:24" x14ac:dyDescent="0.35">
      <c r="A12" s="89">
        <v>2021</v>
      </c>
      <c r="B12" s="93" t="s">
        <v>10</v>
      </c>
      <c r="C12" s="94">
        <f t="shared" si="0"/>
        <v>52922</v>
      </c>
      <c r="D12" s="97">
        <v>8244</v>
      </c>
      <c r="E12" s="97">
        <v>26617</v>
      </c>
      <c r="F12" s="97">
        <v>18061</v>
      </c>
      <c r="G12" s="95">
        <f t="shared" ref="G12" si="7">C12/C8-1</f>
        <v>0.23332556513633196</v>
      </c>
      <c r="H12" s="95">
        <f t="shared" ref="H12" si="8">D12/D8-1</f>
        <v>0.11950027159152632</v>
      </c>
      <c r="I12" s="95">
        <f t="shared" ref="I12" si="9">E12/E8-1</f>
        <v>0.27997114691031499</v>
      </c>
      <c r="J12" s="95">
        <f t="shared" ref="J12" si="10">F12/F8-1</f>
        <v>0.22439156667344595</v>
      </c>
      <c r="K12" s="96">
        <f>SUM(C9:C12)/SUM(C6:C8)-1</f>
        <v>0.89513843470678012</v>
      </c>
      <c r="L12" s="95">
        <f>SUM(D9:D12)/SUM(D6:D8)-1</f>
        <v>0.5894664068883162</v>
      </c>
      <c r="M12" s="95">
        <f>SUM(E9:E12)/SUM(E6:E8)-1</f>
        <v>0.92183649647658994</v>
      </c>
      <c r="N12" s="95">
        <f>SUM(F9:F12)/SUM(F6:F8)-1</f>
        <v>0.98879739810536638</v>
      </c>
      <c r="O12" s="95">
        <f>IF($B12="I",C12/C8-1,IF($B12="II",SUM(C11:C12)/SUM(C7:C8)-1,IF($B12="III",SUM(C10:C12)/SUM(C6:C8)-1,IF($B12="IV",SUM(C9:C12)/SUM(C6:C8)-1,"NA"))))</f>
        <v>0.89513843470678012</v>
      </c>
      <c r="P12" s="95">
        <f>IF($B12="I",D12/D8-1,IF($B12="II",SUM(D11:D12)/SUM(D7:D8)-1,IF($B12="III",SUM(D10:D12)/SUM(D6:D8)-1,IF($B12="IV",SUM(D9:D12)/SUM(D6:D8)-1,"NA"))))</f>
        <v>0.5894664068883162</v>
      </c>
      <c r="Q12" s="95">
        <f>IF($B12="I",E12/E8-1,IF($B12="II",SUM(E11:E12)/SUM(E7:E8)-1,IF($B12="III",SUM(E10:E12)/SUM(E6:E8)-1,IF($B12="IV",SUM(E9:E12)/SUM(E6:E8)-1,"NA"))))</f>
        <v>0.92183649647658994</v>
      </c>
      <c r="R12" s="95">
        <f>IF($B12="I",F12/F8-1,IF($B12="II",SUM(F11:F12)/SUM(F7:F8)-1,IF($B12="III",SUM(F10:F12)/SUM(F6:F8)-1,IF($B12="IV",SUM(F9:F12)/SUM(F6:F8)-1,"NA"))))</f>
        <v>0.98879739810536638</v>
      </c>
    </row>
    <row r="13" spans="1:24" x14ac:dyDescent="0.35">
      <c r="A13" s="89">
        <v>2022</v>
      </c>
      <c r="B13" s="93" t="s">
        <v>7</v>
      </c>
      <c r="C13" s="94">
        <f t="shared" si="0"/>
        <v>54129</v>
      </c>
      <c r="D13" s="97">
        <v>6728</v>
      </c>
      <c r="E13" s="97">
        <v>27759</v>
      </c>
      <c r="F13" s="97">
        <v>19642</v>
      </c>
      <c r="G13" s="95">
        <f t="shared" ref="G13" si="11">C13/C9-1</f>
        <v>0.21012743125419187</v>
      </c>
      <c r="H13" s="95">
        <f t="shared" ref="H13" si="12">D13/D9-1</f>
        <v>6.1198738170346934E-2</v>
      </c>
      <c r="I13" s="95">
        <f t="shared" ref="I13" si="13">E13/E9-1</f>
        <v>0.44970754125757262</v>
      </c>
      <c r="J13" s="95">
        <f t="shared" ref="J13" si="14">F13/F9-1</f>
        <v>2.0787859889824345E-2</v>
      </c>
      <c r="K13" s="96">
        <f t="shared" ref="K13" si="15">SUM(C10:C13)/SUM(C6:C9)-1</f>
        <v>0.37763999890143096</v>
      </c>
      <c r="L13" s="95">
        <f t="shared" ref="L13" si="16">SUM(D10:D13)/SUM(D6:D9)-1</f>
        <v>0.15401554986292743</v>
      </c>
      <c r="M13" s="95">
        <f t="shared" ref="M13" si="17">SUM(E10:E13)/SUM(E6:E9)-1</f>
        <v>0.49088824338786119</v>
      </c>
      <c r="N13" s="95">
        <f t="shared" ref="N13" si="18">SUM(F10:F13)/SUM(F6:F9)-1</f>
        <v>0.3357018436438266</v>
      </c>
      <c r="O13" s="95">
        <f t="shared" ref="O13" si="19">IF($B13="I",C13/C9-1,IF($B13="II",SUM(C12:C13)/SUM(C8:C9)-1,IF($B13="III",SUM(C11:C13)/SUM(C7:C9)-1,IF($B13="IV",SUM(C10:C13)/SUM(C6:C9)-1,"NA"))))</f>
        <v>0.21012743125419187</v>
      </c>
      <c r="P13" s="95">
        <f t="shared" ref="P13" si="20">IF($B13="I",D13/D9-1,IF($B13="II",SUM(D12:D13)/SUM(D8:D9)-1,IF($B13="III",SUM(D11:D13)/SUM(D7:D9)-1,IF($B13="IV",SUM(D10:D13)/SUM(D6:D9)-1,"NA"))))</f>
        <v>6.1198738170346934E-2</v>
      </c>
      <c r="Q13" s="95">
        <f t="shared" ref="Q13" si="21">IF($B13="I",E13/E9-1,IF($B13="II",SUM(E12:E13)/SUM(E8:E9)-1,IF($B13="III",SUM(E11:E13)/SUM(E7:E9)-1,IF($B13="IV",SUM(E10:E13)/SUM(E6:E9)-1,"NA"))))</f>
        <v>0.44970754125757262</v>
      </c>
      <c r="R13" s="95">
        <f t="shared" ref="R13" si="22">IF($B13="I",F13/F9-1,IF($B13="II",SUM(F12:F13)/SUM(F8:F9)-1,IF($B13="III",SUM(F11:F13)/SUM(F7:F9)-1,IF($B13="IV",SUM(F10:F13)/SUM(F6:F9)-1,"NA"))))</f>
        <v>2.0787859889824345E-2</v>
      </c>
    </row>
    <row r="14" spans="1:24" x14ac:dyDescent="0.35">
      <c r="A14" s="89">
        <v>2022</v>
      </c>
      <c r="B14" s="93" t="s">
        <v>8</v>
      </c>
      <c r="C14" s="94">
        <f t="shared" si="0"/>
        <v>55182</v>
      </c>
      <c r="D14" s="97">
        <v>7661</v>
      </c>
      <c r="E14" s="97">
        <v>24485</v>
      </c>
      <c r="F14" s="97">
        <v>23036</v>
      </c>
      <c r="G14" s="95">
        <f t="shared" ref="G14" si="23">C14/C10-1</f>
        <v>0.20648038829857018</v>
      </c>
      <c r="H14" s="95">
        <f t="shared" ref="H14" si="24">D14/D10-1</f>
        <v>0.30555555555555558</v>
      </c>
      <c r="I14" s="95">
        <f t="shared" ref="I14" si="25">E14/E10-1</f>
        <v>0.12121073358366141</v>
      </c>
      <c r="J14" s="95">
        <f t="shared" ref="J14" si="26">F14/F10-1</f>
        <v>0.27750665483584736</v>
      </c>
      <c r="K14" s="96">
        <f t="shared" ref="K14" si="27">SUM(C11:C14)/SUM(C7:C10)-1</f>
        <v>0.22417359585588836</v>
      </c>
      <c r="L14" s="95">
        <f t="shared" ref="L14" si="28">SUM(D11:D14)/SUM(D7:D10)-1</f>
        <v>7.6618592255839557E-2</v>
      </c>
      <c r="M14" s="95">
        <f t="shared" ref="M14" si="29">SUM(E11:E14)/SUM(E7:E10)-1</f>
        <v>0.29126488939308004</v>
      </c>
      <c r="N14" s="95">
        <f t="shared" ref="N14" si="30">SUM(F11:F14)/SUM(F7:F10)-1</f>
        <v>0.2031694611040582</v>
      </c>
      <c r="O14" s="95">
        <f t="shared" ref="O14" si="31">IF($B14="I",C14/C10-1,IF($B14="II",SUM(C13:C14)/SUM(C9:C10)-1,IF($B14="III",SUM(C12:C14)/SUM(C8:C10)-1,IF($B14="IV",SUM(C11:C14)/SUM(C7:C10)-1,"NA"))))</f>
        <v>0.20828359198832747</v>
      </c>
      <c r="P14" s="95">
        <f t="shared" ref="P14" si="32">IF($B14="I",D14/D10-1,IF($B14="II",SUM(D13:D14)/SUM(D9:D10)-1,IF($B14="III",SUM(D12:D14)/SUM(D8:D10)-1,IF($B14="IV",SUM(D11:D14)/SUM(D7:D10)-1,"NA"))))</f>
        <v>0.17865334207077321</v>
      </c>
      <c r="Q14" s="95">
        <f t="shared" ref="Q14" si="33">IF($B14="I",E14/E10-1,IF($B14="II",SUM(E13:E14)/SUM(E9:E10)-1,IF($B14="III",SUM(E12:E14)/SUM(E8:E10)-1,IF($B14="IV",SUM(E11:E14)/SUM(E7:E10)-1,"NA"))))</f>
        <v>0.27467915873712978</v>
      </c>
      <c r="R14" s="95">
        <f t="shared" ref="R14" si="34">IF($B14="I",F14/F10-1,IF($B14="II",SUM(F13:F14)/SUM(F9:F10)-1,IF($B14="III",SUM(F12:F14)/SUM(F8:F10)-1,IF($B14="IV",SUM(F11:F14)/SUM(F7:F10)-1,"NA"))))</f>
        <v>0.14498041530289218</v>
      </c>
    </row>
    <row r="15" spans="1:24" x14ac:dyDescent="0.35">
      <c r="A15" s="89">
        <v>2022</v>
      </c>
      <c r="B15" s="93" t="s">
        <v>9</v>
      </c>
      <c r="C15" s="94">
        <f t="shared" si="0"/>
        <v>51135</v>
      </c>
      <c r="D15" s="97">
        <v>6074</v>
      </c>
      <c r="E15" s="97">
        <v>25798</v>
      </c>
      <c r="F15" s="97">
        <v>19263</v>
      </c>
      <c r="G15" s="95">
        <f t="shared" ref="G15" si="35">C15/C11-1</f>
        <v>6.8518054162487463E-2</v>
      </c>
      <c r="H15" s="95">
        <f t="shared" ref="H15" si="36">D15/D11-1</f>
        <v>0.2554774700289375</v>
      </c>
      <c r="I15" s="95">
        <f t="shared" ref="I15" si="37">E15/E11-1</f>
        <v>0.21088946256747243</v>
      </c>
      <c r="J15" s="95">
        <f t="shared" ref="J15" si="38">F15/F11-1</f>
        <v>-0.11283562842536732</v>
      </c>
      <c r="K15" s="96">
        <f t="shared" ref="K15" si="39">SUM(C12:C15)/SUM(C8:C11)-1</f>
        <v>0.17730668638334968</v>
      </c>
      <c r="L15" s="95">
        <f t="shared" ref="L15" si="40">SUM(D12:D15)/SUM(D8:D11)-1</f>
        <v>0.17603441212617787</v>
      </c>
      <c r="M15" s="95">
        <f t="shared" ref="M15" si="41">SUM(E12:E15)/SUM(E8:E11)-1</f>
        <v>0.25964663120140585</v>
      </c>
      <c r="N15" s="95">
        <f t="shared" ref="N15" si="42">SUM(F12:F15)/SUM(F8:F11)-1</f>
        <v>8.4949415498114966E-2</v>
      </c>
      <c r="O15" s="95">
        <f t="shared" ref="O15" si="43">IF($B15="I",C15/C11-1,IF($B15="II",SUM(C14:C15)/SUM(C10:C11)-1,IF($B15="III",SUM(C13:C15)/SUM(C9:C11)-1,IF($B15="IV",SUM(C12:C15)/SUM(C8:C11)-1,"NA"))))</f>
        <v>0.15992886267025241</v>
      </c>
      <c r="P15" s="95">
        <f t="shared" ref="P15" si="44">IF($B15="I",D15/D11-1,IF($B15="II",SUM(D14:D15)/SUM(D10:D11)-1,IF($B15="III",SUM(D13:D15)/SUM(D9:D11)-1,IF($B15="IV",SUM(D12:D15)/SUM(D8:D11)-1,"NA"))))</f>
        <v>0.20045758535726854</v>
      </c>
      <c r="Q15" s="95">
        <f t="shared" ref="Q15" si="45">IF($B15="I",E15/E11-1,IF($B15="II",SUM(E14:E15)/SUM(E10:E11)-1,IF($B15="III",SUM(E13:E15)/SUM(E9:E11)-1,IF($B15="IV",SUM(E12:E15)/SUM(E8:E11)-1,"NA"))))</f>
        <v>0.25286156908702706</v>
      </c>
      <c r="R15" s="95">
        <f t="shared" ref="R15" si="46">IF($B15="I",F15/F11-1,IF($B15="II",SUM(F14:F15)/SUM(F10:F11)-1,IF($B15="III",SUM(F13:F15)/SUM(F9:F11)-1,IF($B15="IV",SUM(F12:F15)/SUM(F8:F11)-1,"NA"))))</f>
        <v>5.0078830928848683E-2</v>
      </c>
    </row>
    <row r="16" spans="1:24" x14ac:dyDescent="0.35">
      <c r="A16" s="89">
        <v>2022</v>
      </c>
      <c r="B16" s="93" t="s">
        <v>10</v>
      </c>
      <c r="C16" s="94">
        <f t="shared" si="0"/>
        <v>46868</v>
      </c>
      <c r="D16" s="97">
        <v>6364</v>
      </c>
      <c r="E16" s="97">
        <v>22934</v>
      </c>
      <c r="F16" s="97">
        <v>17570</v>
      </c>
      <c r="G16" s="95">
        <f t="shared" ref="G16" si="47">C16/C12-1</f>
        <v>-0.11439476966101059</v>
      </c>
      <c r="H16" s="95">
        <f t="shared" ref="H16" si="48">D16/D12-1</f>
        <v>-0.22804463852498791</v>
      </c>
      <c r="I16" s="95">
        <f t="shared" ref="I16" si="49">E16/E12-1</f>
        <v>-0.138370214524552</v>
      </c>
      <c r="J16" s="95">
        <f t="shared" ref="J16" si="50">F16/F12-1</f>
        <v>-2.7185648635180804E-2</v>
      </c>
      <c r="K16" s="96">
        <f t="shared" ref="K16" si="51">SUM(C13:C16)/SUM(C9:C12)-1</f>
        <v>8.4017443502086397E-2</v>
      </c>
      <c r="L16" s="95">
        <f t="shared" ref="L16" si="52">SUM(D13:D16)/SUM(D9:D12)-1</f>
        <v>6.0775009885330133E-2</v>
      </c>
      <c r="M16" s="95">
        <f t="shared" ref="M16" si="53">SUM(E13:E16)/SUM(E9:E12)-1</f>
        <v>0.13573581679938806</v>
      </c>
      <c r="N16" s="95">
        <f t="shared" ref="N16" si="54">SUM(F13:F16)/SUM(F9:F12)-1</f>
        <v>3.1967085453223909E-2</v>
      </c>
      <c r="O16" s="95">
        <f t="shared" ref="O16" si="55">IF($B16="I",C16/C12-1,IF($B16="II",SUM(C15:C16)/SUM(C11:C12)-1,IF($B16="III",SUM(C14:C16)/SUM(C10:C12)-1,IF($B16="IV",SUM(C13:C16)/SUM(C9:C12)-1,"NA"))))</f>
        <v>8.4017443502086397E-2</v>
      </c>
      <c r="P16" s="95">
        <f t="shared" ref="P16" si="56">IF($B16="I",D16/D12-1,IF($B16="II",SUM(D15:D16)/SUM(D11:D12)-1,IF($B16="III",SUM(D14:D16)/SUM(D10:D12)-1,IF($B16="IV",SUM(D13:D16)/SUM(D9:D12)-1,"NA"))))</f>
        <v>6.0775009885330133E-2</v>
      </c>
      <c r="Q16" s="95">
        <f t="shared" ref="Q16" si="57">IF($B16="I",E16/E12-1,IF($B16="II",SUM(E15:E16)/SUM(E11:E12)-1,IF($B16="III",SUM(E14:E16)/SUM(E10:E12)-1,IF($B16="IV",SUM(E13:E16)/SUM(E9:E12)-1,"NA"))))</f>
        <v>0.13573581679938806</v>
      </c>
      <c r="R16" s="95">
        <f t="shared" ref="R16" si="58">IF($B16="I",F16/F12-1,IF($B16="II",SUM(F15:F16)/SUM(F11:F12)-1,IF($B16="III",SUM(F14:F16)/SUM(F10:F12)-1,IF($B16="IV",SUM(F13:F16)/SUM(F9:F12)-1,"NA"))))</f>
        <v>3.1967085453223909E-2</v>
      </c>
    </row>
    <row r="17" spans="1:18" x14ac:dyDescent="0.35">
      <c r="A17" s="89">
        <v>2023</v>
      </c>
      <c r="B17" s="93" t="s">
        <v>7</v>
      </c>
      <c r="C17" s="94">
        <f t="shared" si="0"/>
        <v>52558</v>
      </c>
      <c r="D17" s="97">
        <v>4609</v>
      </c>
      <c r="E17" s="97">
        <v>28634</v>
      </c>
      <c r="F17" s="97">
        <v>19315</v>
      </c>
      <c r="G17" s="95">
        <f t="shared" ref="G17:G18" si="59">C17/C13-1</f>
        <v>-2.9023259251048428E-2</v>
      </c>
      <c r="H17" s="95">
        <f t="shared" ref="H17:H18" si="60">D17/D13-1</f>
        <v>-0.31495243757431624</v>
      </c>
      <c r="I17" s="95">
        <f t="shared" ref="I17:I18" si="61">E17/E13-1</f>
        <v>3.1521308404481418E-2</v>
      </c>
      <c r="J17" s="95">
        <f t="shared" ref="J17:J18" si="62">F17/F13-1</f>
        <v>-1.6647999185419038E-2</v>
      </c>
      <c r="K17" s="96">
        <f t="shared" ref="K17:K18" si="63">SUM(C14:C17)/SUM(C10:C13)-1</f>
        <v>2.5408059009693673E-2</v>
      </c>
      <c r="L17" s="95">
        <f t="shared" ref="L17:L18" si="64">SUM(D14:D17)/SUM(D10:D13)-1</f>
        <v>-3.777552768907233E-2</v>
      </c>
      <c r="M17" s="95">
        <f t="shared" ref="M17:M18" si="65">SUM(E14:E17)/SUM(E10:E13)-1</f>
        <v>4.4422112613952125E-2</v>
      </c>
      <c r="N17" s="95">
        <f t="shared" ref="N17:N18" si="66">SUM(F14:F17)/SUM(F10:F13)-1</f>
        <v>2.2415039768618916E-2</v>
      </c>
      <c r="O17" s="95">
        <f t="shared" ref="O17:O18" si="67">IF($B17="I",C17/C13-1,IF($B17="II",SUM(C16:C17)/SUM(C12:C13)-1,IF($B17="III",SUM(C15:C17)/SUM(C11:C13)-1,IF($B17="IV",SUM(C14:C17)/SUM(C10:C13)-1,"NA"))))</f>
        <v>-2.9023259251048428E-2</v>
      </c>
      <c r="P17" s="95">
        <f t="shared" ref="P17:P18" si="68">IF($B17="I",D17/D13-1,IF($B17="II",SUM(D16:D17)/SUM(D12:D13)-1,IF($B17="III",SUM(D15:D17)/SUM(D11:D13)-1,IF($B17="IV",SUM(D14:D17)/SUM(D10:D13)-1,"NA"))))</f>
        <v>-0.31495243757431624</v>
      </c>
      <c r="Q17" s="95">
        <f t="shared" ref="Q17:Q18" si="69">IF($B17="I",E17/E13-1,IF($B17="II",SUM(E16:E17)/SUM(E12:E13)-1,IF($B17="III",SUM(E15:E17)/SUM(E11:E13)-1,IF($B17="IV",SUM(E14:E17)/SUM(E10:E13)-1,"NA"))))</f>
        <v>3.1521308404481418E-2</v>
      </c>
      <c r="R17" s="95">
        <f t="shared" ref="R17:R18" si="70">IF($B17="I",F17/F13-1,IF($B17="II",SUM(F16:F17)/SUM(F12:F13)-1,IF($B17="III",SUM(F15:F17)/SUM(F11:F13)-1,IF($B17="IV",SUM(F14:F17)/SUM(F10:F13)-1,"NA"))))</f>
        <v>-1.6647999185419038E-2</v>
      </c>
    </row>
    <row r="18" spans="1:18" x14ac:dyDescent="0.35">
      <c r="A18" s="89">
        <v>2023</v>
      </c>
      <c r="B18" s="93" t="s">
        <v>8</v>
      </c>
      <c r="C18" s="94">
        <f t="shared" si="0"/>
        <v>50263</v>
      </c>
      <c r="D18" s="97">
        <v>5248</v>
      </c>
      <c r="E18" s="97">
        <v>25378</v>
      </c>
      <c r="F18" s="97">
        <v>19637</v>
      </c>
      <c r="G18" s="95">
        <f t="shared" si="59"/>
        <v>-8.9141386684063684E-2</v>
      </c>
      <c r="H18" s="95">
        <f t="shared" si="60"/>
        <v>-0.31497193577861893</v>
      </c>
      <c r="I18" s="95">
        <f t="shared" si="61"/>
        <v>3.6471308964672211E-2</v>
      </c>
      <c r="J18" s="95">
        <f t="shared" si="62"/>
        <v>-0.14755165827400596</v>
      </c>
      <c r="K18" s="96">
        <f t="shared" si="63"/>
        <v>-4.4100357467549478E-2</v>
      </c>
      <c r="L18" s="95">
        <f t="shared" si="64"/>
        <v>-0.18841687597830437</v>
      </c>
      <c r="M18" s="95">
        <f t="shared" si="65"/>
        <v>2.573727612163812E-2</v>
      </c>
      <c r="N18" s="95">
        <f t="shared" si="66"/>
        <v>-8.0859166545383943E-2</v>
      </c>
      <c r="O18" s="95">
        <f t="shared" si="67"/>
        <v>-5.9371883890916743E-2</v>
      </c>
      <c r="P18" s="95">
        <f t="shared" si="68"/>
        <v>-0.31496281881993193</v>
      </c>
      <c r="Q18" s="95">
        <f t="shared" si="69"/>
        <v>3.3841206645739197E-2</v>
      </c>
      <c r="R18" s="95">
        <f t="shared" si="70"/>
        <v>-8.7304934626739827E-2</v>
      </c>
    </row>
    <row r="19" spans="1:18" x14ac:dyDescent="0.35">
      <c r="A19" s="89">
        <v>2023</v>
      </c>
      <c r="B19" s="93" t="s">
        <v>9</v>
      </c>
      <c r="C19" s="94">
        <f t="shared" si="0"/>
        <v>53503</v>
      </c>
      <c r="D19" s="97">
        <v>4763</v>
      </c>
      <c r="E19" s="97">
        <v>29590</v>
      </c>
      <c r="F19" s="97">
        <v>19150</v>
      </c>
      <c r="G19" s="95">
        <f t="shared" ref="G19" si="71">C19/C15-1</f>
        <v>4.6308790456634386E-2</v>
      </c>
      <c r="H19" s="95">
        <f t="shared" ref="H19" si="72">D19/D15-1</f>
        <v>-0.2158379980243661</v>
      </c>
      <c r="I19" s="95">
        <f t="shared" ref="I19" si="73">E19/E15-1</f>
        <v>0.14698813861539661</v>
      </c>
      <c r="J19" s="95">
        <f t="shared" ref="J19" si="74">F19/F15-1</f>
        <v>-5.8661683019259891E-3</v>
      </c>
      <c r="K19" s="96">
        <f t="shared" ref="K19" si="75">SUM(C16:C19)/SUM(C12:C15)-1</f>
        <v>-4.7692250009373494E-2</v>
      </c>
      <c r="L19" s="95">
        <f t="shared" ref="L19" si="76">SUM(D16:D19)/SUM(D12:D15)-1</f>
        <v>-0.26902845995750169</v>
      </c>
      <c r="M19" s="95">
        <f t="shared" ref="M19" si="77">SUM(E16:E19)/SUM(E12:E15)-1</f>
        <v>1.7934434687891132E-2</v>
      </c>
      <c r="N19" s="95">
        <f t="shared" ref="N19" si="78">SUM(F16:F19)/SUM(F12:F15)-1</f>
        <v>-5.4123646908827316E-2</v>
      </c>
      <c r="O19" s="95">
        <f t="shared" ref="O19" si="79">IF($B19="I",C19/C15-1,IF($B19="II",SUM(C18:C19)/SUM(C14:C15)-1,IF($B19="III",SUM(C17:C19)/SUM(C13:C15)-1,IF($B19="IV",SUM(C16:C19)/SUM(C12:C15)-1,"NA"))))</f>
        <v>-2.5690886653453537E-2</v>
      </c>
      <c r="P19" s="95">
        <f t="shared" ref="P19" si="80">IF($B19="I",D19/D15-1,IF($B19="II",SUM(D18:D19)/SUM(D14:D15)-1,IF($B19="III",SUM(D17:D19)/SUM(D13:D15)-1,IF($B19="IV",SUM(D16:D19)/SUM(D12:D15)-1,"NA"))))</f>
        <v>-0.28553975467917703</v>
      </c>
      <c r="Q19" s="95">
        <f t="shared" ref="Q19" si="81">IF($B19="I",E19/E15-1,IF($B19="II",SUM(E18:E19)/SUM(E14:E15)-1,IF($B19="III",SUM(E17:E19)/SUM(E13:E15)-1,IF($B19="IV",SUM(E16:E19)/SUM(E12:E15)-1,"NA"))))</f>
        <v>7.1243689295507506E-2</v>
      </c>
      <c r="R19" s="95">
        <f t="shared" ref="R19" si="82">IF($B19="I",F19/F15-1,IF($B19="II",SUM(F18:F19)/SUM(F14:F15)-1,IF($B19="III",SUM(F17:F19)/SUM(F13:F15)-1,IF($B19="IV",SUM(F16:F19)/SUM(F12:F15)-1,"NA"))))</f>
        <v>-6.1978334221275078E-2</v>
      </c>
    </row>
    <row r="20" spans="1:18" x14ac:dyDescent="0.35">
      <c r="A20" s="89">
        <v>2023</v>
      </c>
      <c r="B20" s="93" t="s">
        <v>10</v>
      </c>
      <c r="C20" s="94">
        <f t="shared" si="0"/>
        <v>44049</v>
      </c>
      <c r="D20" s="97">
        <v>6212</v>
      </c>
      <c r="E20" s="97">
        <v>22116</v>
      </c>
      <c r="F20" s="97">
        <v>15721</v>
      </c>
      <c r="G20" s="95">
        <f t="shared" ref="G20" si="83">C20/C16-1</f>
        <v>-6.0147648715541568E-2</v>
      </c>
      <c r="H20" s="95">
        <f t="shared" ref="H20" si="84">D20/D16-1</f>
        <v>-2.3884349465744803E-2</v>
      </c>
      <c r="I20" s="95">
        <f t="shared" ref="I20" si="85">E20/E16-1</f>
        <v>-3.5667567803261524E-2</v>
      </c>
      <c r="J20" s="95">
        <f t="shared" ref="J20" si="86">F20/F16-1</f>
        <v>-0.10523619806488327</v>
      </c>
      <c r="K20" s="96">
        <f t="shared" ref="K20" si="87">SUM(C17:C20)/SUM(C13:C16)-1</f>
        <v>-3.3480613947924454E-2</v>
      </c>
      <c r="L20" s="95">
        <f t="shared" ref="L20" si="88">SUM(D17:D20)/SUM(D13:D16)-1</f>
        <v>-0.22346889327915909</v>
      </c>
      <c r="M20" s="95">
        <f t="shared" ref="M20" si="89">SUM(E17:E20)/SUM(E13:E16)-1</f>
        <v>4.6961654254476404E-2</v>
      </c>
      <c r="N20" s="95">
        <f t="shared" ref="N20" si="90">SUM(F17:F20)/SUM(F13:F16)-1</f>
        <v>-7.1537271572486794E-2</v>
      </c>
      <c r="O20" s="95">
        <f t="shared" ref="O20" si="91">IF($B20="I",C20/C16-1,IF($B20="II",SUM(C19:C20)/SUM(C15:C16)-1,IF($B20="III",SUM(C18:C20)/SUM(C14:C16)-1,IF($B20="IV",SUM(C17:C20)/SUM(C13:C16)-1,"NA"))))</f>
        <v>-3.3480613947924454E-2</v>
      </c>
      <c r="P20" s="95">
        <f t="shared" ref="P20" si="92">IF($B20="I",D20/D16-1,IF($B20="II",SUM(D19:D20)/SUM(D15:D16)-1,IF($B20="III",SUM(D18:D20)/SUM(D14:D16)-1,IF($B20="IV",SUM(D17:D20)/SUM(D13:D16)-1,"NA"))))</f>
        <v>-0.22346889327915909</v>
      </c>
      <c r="Q20" s="95">
        <f t="shared" ref="Q20" si="93">IF($B20="I",E20/E16-1,IF($B20="II",SUM(E19:E20)/SUM(E15:E16)-1,IF($B20="III",SUM(E18:E20)/SUM(E14:E16)-1,IF($B20="IV",SUM(E17:E20)/SUM(E13:E16)-1,"NA"))))</f>
        <v>4.6961654254476404E-2</v>
      </c>
      <c r="R20" s="95">
        <f t="shared" ref="R20" si="94">IF($B20="I",F20/F16-1,IF($B20="II",SUM(F19:F20)/SUM(F15:F16)-1,IF($B20="III",SUM(F18:F20)/SUM(F14:F16)-1,IF($B20="IV",SUM(F17:F20)/SUM(F13:F16)-1,"NA"))))</f>
        <v>-7.1537271572486794E-2</v>
      </c>
    </row>
    <row r="21" spans="1:18" x14ac:dyDescent="0.35">
      <c r="A21" s="89" t="s">
        <v>78</v>
      </c>
    </row>
  </sheetData>
  <mergeCells count="3">
    <mergeCell ref="G4:J4"/>
    <mergeCell ref="K4:N4"/>
    <mergeCell ref="O4:R4"/>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D78A4-1F5F-4293-BE5A-A7BC7906596C}">
  <dimension ref="A1:X21"/>
  <sheetViews>
    <sheetView tabSelected="1" workbookViewId="0">
      <pane xSplit="2" ySplit="5" topLeftCell="C6" activePane="bottomRight" state="frozen"/>
      <selection pane="topRight" activeCell="C1" sqref="C1"/>
      <selection pane="bottomLeft" activeCell="A6" sqref="A6"/>
      <selection pane="bottomRight" activeCell="G17" sqref="G17"/>
    </sheetView>
  </sheetViews>
  <sheetFormatPr baseColWidth="10" defaultColWidth="11.33203125" defaultRowHeight="12.75" x14ac:dyDescent="0.35"/>
  <cols>
    <col min="1" max="1" width="6.33203125" style="89" customWidth="1"/>
    <col min="2" max="2" width="9.33203125" style="89" customWidth="1"/>
    <col min="3" max="3" width="19" style="89" customWidth="1"/>
    <col min="4" max="5" width="9.1328125" style="89" customWidth="1"/>
    <col min="6" max="6" width="9.796875" style="89" bestFit="1" customWidth="1"/>
    <col min="7" max="7" width="11.33203125" style="89"/>
    <col min="8" max="8" width="11.796875" style="88" customWidth="1"/>
    <col min="9" max="9" width="10.33203125" style="88" customWidth="1"/>
    <col min="10" max="10" width="12" style="88" customWidth="1"/>
    <col min="11" max="11" width="11.796875" style="88" customWidth="1"/>
    <col min="12" max="12" width="11.6640625" style="88" customWidth="1"/>
    <col min="13" max="13" width="11.796875" style="88" customWidth="1"/>
    <col min="14" max="18" width="11.33203125" style="88"/>
    <col min="19" max="19" width="11.796875" style="88" customWidth="1"/>
    <col min="20" max="24" width="11.33203125" style="88"/>
    <col min="25" max="16384" width="11.33203125" style="89"/>
  </cols>
  <sheetData>
    <row r="1" spans="1:24" x14ac:dyDescent="0.35">
      <c r="A1" s="86" t="s">
        <v>11</v>
      </c>
      <c r="B1" s="86"/>
      <c r="C1" s="87"/>
      <c r="D1" s="87"/>
      <c r="E1" s="87"/>
      <c r="F1" s="87"/>
      <c r="G1" s="87"/>
    </row>
    <row r="2" spans="1:24" s="90" customFormat="1" x14ac:dyDescent="0.35">
      <c r="A2" s="90" t="s">
        <v>167</v>
      </c>
      <c r="H2" s="88"/>
      <c r="I2" s="88"/>
      <c r="J2" s="88"/>
      <c r="K2" s="88"/>
      <c r="L2" s="88"/>
      <c r="M2" s="88"/>
      <c r="N2" s="88"/>
      <c r="O2" s="88"/>
      <c r="P2" s="88"/>
      <c r="Q2" s="88"/>
      <c r="R2" s="88"/>
      <c r="S2" s="88"/>
      <c r="T2" s="88"/>
      <c r="U2" s="88"/>
      <c r="V2" s="88"/>
      <c r="W2" s="88"/>
      <c r="X2" s="88"/>
    </row>
    <row r="3" spans="1:24" x14ac:dyDescent="0.35">
      <c r="A3" s="89" t="s">
        <v>182</v>
      </c>
    </row>
    <row r="4" spans="1:24" x14ac:dyDescent="0.35">
      <c r="G4" s="112" t="s">
        <v>80</v>
      </c>
      <c r="H4" s="112"/>
      <c r="I4" s="112"/>
      <c r="J4" s="112"/>
      <c r="K4" s="112" t="s">
        <v>81</v>
      </c>
      <c r="L4" s="112"/>
      <c r="M4" s="112"/>
      <c r="N4" s="112"/>
      <c r="O4" s="112" t="s">
        <v>82</v>
      </c>
      <c r="P4" s="112"/>
      <c r="Q4" s="112"/>
      <c r="R4" s="112"/>
    </row>
    <row r="5" spans="1:24" x14ac:dyDescent="0.35">
      <c r="A5" s="91" t="s">
        <v>0</v>
      </c>
      <c r="B5" s="91" t="s">
        <v>6</v>
      </c>
      <c r="C5" s="91" t="s">
        <v>1</v>
      </c>
      <c r="D5" s="91" t="s">
        <v>4</v>
      </c>
      <c r="E5" s="91" t="s">
        <v>2</v>
      </c>
      <c r="F5" s="91" t="s">
        <v>3</v>
      </c>
      <c r="G5" s="91" t="s">
        <v>1</v>
      </c>
      <c r="H5" s="91" t="s">
        <v>4</v>
      </c>
      <c r="I5" s="91" t="s">
        <v>2</v>
      </c>
      <c r="J5" s="91" t="s">
        <v>3</v>
      </c>
      <c r="K5" s="91" t="s">
        <v>1</v>
      </c>
      <c r="L5" s="91" t="s">
        <v>4</v>
      </c>
      <c r="M5" s="91" t="s">
        <v>2</v>
      </c>
      <c r="N5" s="91" t="s">
        <v>3</v>
      </c>
      <c r="O5" s="91" t="s">
        <v>1</v>
      </c>
      <c r="P5" s="91" t="s">
        <v>4</v>
      </c>
      <c r="Q5" s="91" t="s">
        <v>2</v>
      </c>
      <c r="R5" s="91" t="s">
        <v>3</v>
      </c>
    </row>
    <row r="6" spans="1:24" x14ac:dyDescent="0.35">
      <c r="A6" s="89">
        <v>2020</v>
      </c>
      <c r="B6" s="93" t="s">
        <v>8</v>
      </c>
      <c r="C6" s="94">
        <f t="shared" ref="C6:C20" si="0">+D6+E6+F6</f>
        <v>1537241</v>
      </c>
      <c r="D6" s="97">
        <v>141321.41999999998</v>
      </c>
      <c r="E6" s="97">
        <v>599444.69999999995</v>
      </c>
      <c r="F6" s="97">
        <v>796474.88000000012</v>
      </c>
      <c r="G6" s="95"/>
      <c r="H6" s="95"/>
      <c r="I6" s="95"/>
      <c r="J6" s="95"/>
      <c r="K6" s="96"/>
      <c r="L6" s="95"/>
      <c r="M6" s="95"/>
      <c r="N6" s="95"/>
      <c r="O6" s="95"/>
      <c r="P6" s="95"/>
      <c r="Q6" s="95"/>
      <c r="R6" s="95"/>
    </row>
    <row r="7" spans="1:24" x14ac:dyDescent="0.35">
      <c r="A7" s="89">
        <v>2020</v>
      </c>
      <c r="B7" s="93" t="s">
        <v>9</v>
      </c>
      <c r="C7" s="94">
        <f t="shared" si="0"/>
        <v>2819427</v>
      </c>
      <c r="D7" s="97">
        <v>325554.87000000011</v>
      </c>
      <c r="E7" s="97">
        <v>995236.08999999985</v>
      </c>
      <c r="F7" s="97">
        <v>1498636.04</v>
      </c>
      <c r="G7" s="95"/>
      <c r="H7" s="95"/>
      <c r="I7" s="95"/>
      <c r="J7" s="95"/>
      <c r="K7" s="96"/>
      <c r="L7" s="95"/>
      <c r="M7" s="95"/>
      <c r="N7" s="95"/>
      <c r="O7" s="95"/>
      <c r="P7" s="95"/>
      <c r="Q7" s="95"/>
      <c r="R7" s="95"/>
    </row>
    <row r="8" spans="1:24" x14ac:dyDescent="0.35">
      <c r="A8" s="89">
        <v>2020</v>
      </c>
      <c r="B8" s="93" t="s">
        <v>10</v>
      </c>
      <c r="C8" s="94">
        <f t="shared" si="0"/>
        <v>3084906</v>
      </c>
      <c r="D8" s="97">
        <v>385995.4599999999</v>
      </c>
      <c r="E8" s="97">
        <v>1263761.0600000003</v>
      </c>
      <c r="F8" s="97">
        <v>1435149.4799999997</v>
      </c>
      <c r="G8" s="95"/>
      <c r="H8" s="95"/>
      <c r="I8" s="95"/>
      <c r="J8" s="95"/>
      <c r="K8" s="96"/>
      <c r="L8" s="95"/>
      <c r="M8" s="95"/>
      <c r="N8" s="95"/>
      <c r="O8" s="95"/>
      <c r="P8" s="95"/>
      <c r="Q8" s="95"/>
      <c r="R8" s="95"/>
    </row>
    <row r="9" spans="1:24" x14ac:dyDescent="0.35">
      <c r="A9" s="89">
        <v>2021</v>
      </c>
      <c r="B9" s="93" t="s">
        <v>7</v>
      </c>
      <c r="C9" s="94">
        <f t="shared" si="0"/>
        <v>3381998</v>
      </c>
      <c r="D9" s="97">
        <v>340482.63</v>
      </c>
      <c r="E9" s="97">
        <v>1202369.3799999999</v>
      </c>
      <c r="F9" s="97">
        <v>1839145.99</v>
      </c>
      <c r="G9" s="95"/>
      <c r="H9" s="95"/>
      <c r="I9" s="95"/>
      <c r="J9" s="95"/>
      <c r="K9" s="96"/>
      <c r="L9" s="95"/>
      <c r="M9" s="95"/>
      <c r="N9" s="95"/>
      <c r="O9" s="95"/>
      <c r="P9" s="95"/>
      <c r="Q9" s="95"/>
      <c r="R9" s="95"/>
    </row>
    <row r="10" spans="1:24" x14ac:dyDescent="0.35">
      <c r="A10" s="89">
        <v>2021</v>
      </c>
      <c r="B10" s="93" t="s">
        <v>8</v>
      </c>
      <c r="C10" s="94">
        <f t="shared" si="0"/>
        <v>3537385</v>
      </c>
      <c r="D10" s="97">
        <v>324986.06000000006</v>
      </c>
      <c r="E10" s="97">
        <v>1305035.1899999995</v>
      </c>
      <c r="F10" s="97">
        <v>1907363.7500000007</v>
      </c>
      <c r="G10" s="95">
        <f t="shared" ref="G10" si="1">C10/C6-1</f>
        <v>1.301125848191663</v>
      </c>
      <c r="H10" s="95">
        <f t="shared" ref="H10:J10" si="2">D10/D6-1</f>
        <v>1.2996235107176259</v>
      </c>
      <c r="I10" s="95">
        <f t="shared" si="2"/>
        <v>1.177073531553452</v>
      </c>
      <c r="J10" s="95">
        <f t="shared" si="2"/>
        <v>1.3947569445002466</v>
      </c>
      <c r="K10" s="96">
        <f>SUM(C7:C10)/SUM(C6:C6)-1</f>
        <v>7.3420335523187319</v>
      </c>
      <c r="L10" s="95">
        <f>SUM(D7:D10)/SUM(D6:D6)-1</f>
        <v>8.7438804393559035</v>
      </c>
      <c r="M10" s="95">
        <f>SUM(E7:E10)/SUM(E6:E6)-1</f>
        <v>6.9513618520607494</v>
      </c>
      <c r="N10" s="95">
        <f>SUM(F7:F10)/SUM(F6:F6)-1</f>
        <v>7.3873269926604586</v>
      </c>
      <c r="O10" s="95">
        <f>IF($B10="I",C10/C6-1,IF($B10="II",SUM(C9:C10)/SUM(C6:C6)-1,IF($B10="III",SUM(C8:C10)/SUM(C6:C6)-1,IF($B10="IV",SUM(C7:C10)/SUM(C6:C6)-1,"NA"))))</f>
        <v>3.501169953182357</v>
      </c>
      <c r="P10" s="95">
        <f>IF($B10="I",D10/D6-1,IF($B10="II",SUM(D9:D10)/SUM(D6:D6)-1,IF($B10="III",SUM(D8:D10)/SUM(D6:D6)-1,IF($B10="IV",SUM(D7:D10)/SUM(D6:D6)-1,"NA"))))</f>
        <v>3.7089018069589175</v>
      </c>
      <c r="Q10" s="95">
        <f>IF($B10="I",E10/E6-1,IF($B10="II",SUM(E9:E10)/SUM(E6:E6)-1,IF($B10="III",SUM(E8:E10)/SUM(E6:E6)-1,IF($B10="IV",SUM(E7:E10)/SUM(E6:E6)-1,"NA"))))</f>
        <v>3.1828788710618339</v>
      </c>
      <c r="R10" s="95">
        <f>IF($B10="I",F10/F6-1,IF($B10="II",SUM(F9:F10)/SUM(F6:F6)-1,IF($B10="III",SUM(F8:F10)/SUM(F6:F6)-1,IF($B10="IV",SUM(F7:F10)/SUM(F6:F6)-1,"NA"))))</f>
        <v>3.7038642825747372</v>
      </c>
    </row>
    <row r="11" spans="1:24" x14ac:dyDescent="0.35">
      <c r="A11" s="89">
        <v>2021</v>
      </c>
      <c r="B11" s="93" t="s">
        <v>9</v>
      </c>
      <c r="C11" s="94">
        <f t="shared" si="0"/>
        <v>3756129</v>
      </c>
      <c r="D11" s="97">
        <v>267154.49</v>
      </c>
      <c r="E11" s="97">
        <v>1316600.1000000003</v>
      </c>
      <c r="F11" s="97">
        <v>2172374.4099999997</v>
      </c>
      <c r="G11" s="95">
        <f t="shared" ref="G11" si="3">C11/C7-1</f>
        <v>0.33223133636728308</v>
      </c>
      <c r="H11" s="95">
        <f t="shared" ref="H11" si="4">D11/D7-1</f>
        <v>-0.17938721051846074</v>
      </c>
      <c r="I11" s="95">
        <f t="shared" ref="I11" si="5">E11/E7-1</f>
        <v>0.32290228743614047</v>
      </c>
      <c r="J11" s="95">
        <f t="shared" ref="J11" si="6">F11/F7-1</f>
        <v>0.44956770824756065</v>
      </c>
      <c r="K11" s="96">
        <f>SUM(C8:C11)/SUM(C6:C7)-1</f>
        <v>2.1584729430840266</v>
      </c>
      <c r="L11" s="95">
        <f>SUM(D8:D11)/SUM(D6:D7)-1</f>
        <v>1.8243426968630163</v>
      </c>
      <c r="M11" s="95">
        <f>SUM(E8:E11)/SUM(E6:E7)-1</f>
        <v>2.1904602864125562</v>
      </c>
      <c r="N11" s="95">
        <f>SUM(F8:F11)/SUM(F6:F7)-1</f>
        <v>2.2042170885579688</v>
      </c>
      <c r="O11" s="95">
        <f>IF($B11="I",C11/C7-1,IF($B11="II",SUM(C10:C11)/SUM(C6:C7)-1,IF($B11="III",SUM(C9:C11)/SUM(C6:C7)-1,IF($B11="IV",SUM(C8:C11)/SUM(C6:C7)-1,"NA"))))</f>
        <v>1.4503845599435166</v>
      </c>
      <c r="P11" s="95">
        <f>IF($B11="I",D11/D7-1,IF($B11="II",SUM(D10:D11)/SUM(D6:D7)-1,IF($B11="III",SUM(D9:D11)/SUM(D6:D7)-1,IF($B11="IV",SUM(D8:D11)/SUM(D6:D7)-1,"NA"))))</f>
        <v>0.99758094376563844</v>
      </c>
      <c r="Q11" s="95">
        <f>IF($B11="I",E11/E7-1,IF($B11="II",SUM(E10:E11)/SUM(E6:E7)-1,IF($B11="III",SUM(E9:E11)/SUM(E6:E7)-1,IF($B11="IV",SUM(E8:E11)/SUM(E6:E7)-1,"NA"))))</f>
        <v>1.3979750016302637</v>
      </c>
      <c r="R11" s="95">
        <f>IF($B11="I",F11/F7-1,IF($B11="II",SUM(F10:F11)/SUM(F6:F7)-1,IF($B11="III",SUM(F9:F11)/SUM(F6:F7)-1,IF($B11="IV",SUM(F8:F11)/SUM(F6:F7)-1,"NA"))))</f>
        <v>1.5789098463267304</v>
      </c>
    </row>
    <row r="12" spans="1:24" x14ac:dyDescent="0.35">
      <c r="A12" s="89">
        <v>2021</v>
      </c>
      <c r="B12" s="93" t="s">
        <v>10</v>
      </c>
      <c r="C12" s="94">
        <f t="shared" si="0"/>
        <v>3922611</v>
      </c>
      <c r="D12" s="97">
        <v>447318.36</v>
      </c>
      <c r="E12" s="97">
        <v>1613071.9099999997</v>
      </c>
      <c r="F12" s="97">
        <v>1862220.7300000002</v>
      </c>
      <c r="G12" s="95">
        <f t="shared" ref="G12" si="7">C12/C8-1</f>
        <v>0.27154960313215382</v>
      </c>
      <c r="H12" s="95">
        <f t="shared" ref="H12" si="8">D12/D8-1</f>
        <v>0.15886948514886701</v>
      </c>
      <c r="I12" s="95">
        <f t="shared" ref="I12" si="9">E12/E8-1</f>
        <v>0.27640577088203622</v>
      </c>
      <c r="J12" s="95">
        <f t="shared" ref="J12" si="10">F12/F8-1</f>
        <v>0.2975796291268562</v>
      </c>
      <c r="K12" s="96">
        <f>SUM(C9:C12)/SUM(C6:C8)-1</f>
        <v>0.96169829124859874</v>
      </c>
      <c r="L12" s="95">
        <f>SUM(D9:D12)/SUM(D6:D8)-1</f>
        <v>0.61799419432054115</v>
      </c>
      <c r="M12" s="95">
        <f>SUM(E9:E12)/SUM(E6:E8)-1</f>
        <v>0.90211201252878381</v>
      </c>
      <c r="N12" s="95">
        <f>SUM(F9:F12)/SUM(F6:F8)-1</f>
        <v>1.0859414747560256</v>
      </c>
      <c r="O12" s="95">
        <f>IF($B12="I",C12/C8-1,IF($B12="II",SUM(C11:C12)/SUM(C7:C8)-1,IF($B12="III",SUM(C10:C12)/SUM(C6:C8)-1,IF($B12="IV",SUM(C9:C12)/SUM(C6:C8)-1,"NA"))))</f>
        <v>0.96169829124859874</v>
      </c>
      <c r="P12" s="95">
        <f>IF($B12="I",D12/D8-1,IF($B12="II",SUM(D11:D12)/SUM(D7:D8)-1,IF($B12="III",SUM(D10:D12)/SUM(D6:D8)-1,IF($B12="IV",SUM(D9:D12)/SUM(D6:D8)-1,"NA"))))</f>
        <v>0.61799419432054115</v>
      </c>
      <c r="Q12" s="95">
        <f>IF($B12="I",E12/E8-1,IF($B12="II",SUM(E11:E12)/SUM(E7:E8)-1,IF($B12="III",SUM(E10:E12)/SUM(E6:E8)-1,IF($B12="IV",SUM(E9:E12)/SUM(E6:E8)-1,"NA"))))</f>
        <v>0.90211201252878381</v>
      </c>
      <c r="R12" s="95">
        <f>IF($B12="I",F12/F8-1,IF($B12="II",SUM(F11:F12)/SUM(F7:F8)-1,IF($B12="III",SUM(F10:F12)/SUM(F6:F8)-1,IF($B12="IV",SUM(F9:F12)/SUM(F6:F8)-1,"NA"))))</f>
        <v>1.0859414747560256</v>
      </c>
    </row>
    <row r="13" spans="1:24" x14ac:dyDescent="0.35">
      <c r="A13" s="89">
        <v>2022</v>
      </c>
      <c r="B13" s="93" t="s">
        <v>7</v>
      </c>
      <c r="C13" s="94">
        <f t="shared" si="0"/>
        <v>4076132</v>
      </c>
      <c r="D13" s="97">
        <v>364786.13999999996</v>
      </c>
      <c r="E13" s="97">
        <v>1660434.4500000002</v>
      </c>
      <c r="F13" s="97">
        <v>2050911.41</v>
      </c>
      <c r="G13" s="95">
        <f t="shared" ref="G13" si="11">C13/C9-1</f>
        <v>0.20524376418909762</v>
      </c>
      <c r="H13" s="95">
        <f t="shared" ref="H13" si="12">D13/D9-1</f>
        <v>7.1379588438916786E-2</v>
      </c>
      <c r="I13" s="95">
        <f t="shared" ref="I13" si="13">E13/E9-1</f>
        <v>0.38096867536663348</v>
      </c>
      <c r="J13" s="95">
        <f t="shared" ref="J13" si="14">F13/F9-1</f>
        <v>0.11514334433015838</v>
      </c>
      <c r="K13" s="96">
        <f t="shared" ref="K13" si="15">SUM(C10:C13)/SUM(C6:C9)-1</f>
        <v>0.41286601133156409</v>
      </c>
      <c r="L13" s="95">
        <f t="shared" ref="L13" si="16">SUM(D10:D13)/SUM(D6:D9)-1</f>
        <v>0.17672090833571175</v>
      </c>
      <c r="M13" s="95">
        <f t="shared" ref="M13" si="17">SUM(E10:E13)/SUM(E6:E9)-1</f>
        <v>0.45171526478466695</v>
      </c>
      <c r="N13" s="95">
        <f t="shared" ref="N13" si="18">SUM(F10:F13)/SUM(F6:F9)-1</f>
        <v>0.43513863781809636</v>
      </c>
      <c r="O13" s="95">
        <f t="shared" ref="O13" si="19">IF($B13="I",C13/C9-1,IF($B13="II",SUM(C12:C13)/SUM(C8:C9)-1,IF($B13="III",SUM(C11:C13)/SUM(C7:C9)-1,IF($B13="IV",SUM(C10:C13)/SUM(C6:C9)-1,"NA"))))</f>
        <v>0.20524376418909762</v>
      </c>
      <c r="P13" s="95">
        <f t="shared" ref="P13" si="20">IF($B13="I",D13/D9-1,IF($B13="II",SUM(D12:D13)/SUM(D8:D9)-1,IF($B13="III",SUM(D11:D13)/SUM(D7:D9)-1,IF($B13="IV",SUM(D10:D13)/SUM(D6:D9)-1,"NA"))))</f>
        <v>7.1379588438916786E-2</v>
      </c>
      <c r="Q13" s="95">
        <f t="shared" ref="Q13" si="21">IF($B13="I",E13/E9-1,IF($B13="II",SUM(E12:E13)/SUM(E8:E9)-1,IF($B13="III",SUM(E11:E13)/SUM(E7:E9)-1,IF($B13="IV",SUM(E10:E13)/SUM(E6:E9)-1,"NA"))))</f>
        <v>0.38096867536663348</v>
      </c>
      <c r="R13" s="95">
        <f t="shared" ref="R13" si="22">IF($B13="I",F13/F9-1,IF($B13="II",SUM(F12:F13)/SUM(F8:F9)-1,IF($B13="III",SUM(F11:F13)/SUM(F7:F9)-1,IF($B13="IV",SUM(F10:F13)/SUM(F6:F9)-1,"NA"))))</f>
        <v>0.11514334433015838</v>
      </c>
    </row>
    <row r="14" spans="1:24" x14ac:dyDescent="0.35">
      <c r="A14" s="89">
        <v>2022</v>
      </c>
      <c r="B14" s="93" t="s">
        <v>8</v>
      </c>
      <c r="C14" s="94">
        <f t="shared" si="0"/>
        <v>4157524</v>
      </c>
      <c r="D14" s="97">
        <v>398018.04999999993</v>
      </c>
      <c r="E14" s="97">
        <v>1496801.71</v>
      </c>
      <c r="F14" s="97">
        <v>2262704.2400000002</v>
      </c>
      <c r="G14" s="95">
        <f t="shared" ref="G14" si="23">C14/C10-1</f>
        <v>0.17531001007806624</v>
      </c>
      <c r="H14" s="95">
        <f t="shared" ref="H14" si="24">D14/D10-1</f>
        <v>0.22472345429216212</v>
      </c>
      <c r="I14" s="95">
        <f t="shared" ref="I14" si="25">E14/E10-1</f>
        <v>0.14694356249504703</v>
      </c>
      <c r="J14" s="95">
        <f t="shared" ref="J14" si="26">F14/F10-1</f>
        <v>0.18629927825775194</v>
      </c>
      <c r="K14" s="96">
        <f t="shared" ref="K14" si="27">SUM(C11:C14)/SUM(C7:C10)-1</f>
        <v>0.24085686239464432</v>
      </c>
      <c r="L14" s="95">
        <f t="shared" ref="L14" si="28">SUM(D11:D14)/SUM(D7:D10)-1</f>
        <v>7.2808013937236682E-2</v>
      </c>
      <c r="M14" s="95">
        <f t="shared" ref="M14" si="29">SUM(E11:E14)/SUM(E7:E10)-1</f>
        <v>0.27704472421178972</v>
      </c>
      <c r="N14" s="95">
        <f t="shared" ref="N14" si="30">SUM(F11:F14)/SUM(F7:F10)-1</f>
        <v>0.24967691772354383</v>
      </c>
      <c r="O14" s="95">
        <f t="shared" ref="O14" si="31">IF($B14="I",C14/C10-1,IF($B14="II",SUM(C13:C14)/SUM(C9:C10)-1,IF($B14="III",SUM(C12:C14)/SUM(C8:C10)-1,IF($B14="IV",SUM(C11:C14)/SUM(C7:C10)-1,"NA"))))</f>
        <v>0.18994077940186282</v>
      </c>
      <c r="P14" s="95">
        <f t="shared" ref="P14" si="32">IF($B14="I",D14/D10-1,IF($B14="II",SUM(D13:D14)/SUM(D9:D10)-1,IF($B14="III",SUM(D12:D14)/SUM(D8:D10)-1,IF($B14="IV",SUM(D11:D14)/SUM(D7:D10)-1,"NA"))))</f>
        <v>0.14626608503549554</v>
      </c>
      <c r="Q14" s="95">
        <f t="shared" ref="Q14" si="33">IF($B14="I",E14/E10-1,IF($B14="II",SUM(E13:E14)/SUM(E9:E10)-1,IF($B14="III",SUM(E12:E14)/SUM(E8:E10)-1,IF($B14="IV",SUM(E11:E14)/SUM(E7:E10)-1,"NA"))))</f>
        <v>0.2591650337464293</v>
      </c>
      <c r="R14" s="95">
        <f t="shared" ref="R14" si="34">IF($B14="I",F14/F10-1,IF($B14="II",SUM(F13:F14)/SUM(F9:F10)-1,IF($B14="III",SUM(F12:F14)/SUM(F8:F10)-1,IF($B14="IV",SUM(F11:F14)/SUM(F7:F10)-1,"NA"))))</f>
        <v>0.15136912736279173</v>
      </c>
    </row>
    <row r="15" spans="1:24" x14ac:dyDescent="0.35">
      <c r="A15" s="89">
        <v>2022</v>
      </c>
      <c r="B15" s="93" t="s">
        <v>9</v>
      </c>
      <c r="C15" s="94">
        <f t="shared" si="0"/>
        <v>3897144</v>
      </c>
      <c r="D15" s="97">
        <v>327862.24</v>
      </c>
      <c r="E15" s="97">
        <v>1587881.0499999998</v>
      </c>
      <c r="F15" s="97">
        <v>1981400.71</v>
      </c>
      <c r="G15" s="95">
        <f t="shared" ref="G15" si="35">C15/C11-1</f>
        <v>3.7542640308679598E-2</v>
      </c>
      <c r="H15" s="95">
        <f t="shared" ref="H15" si="36">D15/D11-1</f>
        <v>0.22723836683411158</v>
      </c>
      <c r="I15" s="95">
        <f t="shared" ref="I15" si="37">E15/E11-1</f>
        <v>0.20604658164616541</v>
      </c>
      <c r="J15" s="95">
        <f t="shared" ref="J15" si="38">F15/F11-1</f>
        <v>-8.7910122270313362E-2</v>
      </c>
      <c r="K15" s="96">
        <f t="shared" ref="K15" si="39">SUM(C12:C15)/SUM(C8:C11)-1</f>
        <v>0.16663687106016689</v>
      </c>
      <c r="L15" s="95">
        <f t="shared" ref="L15" si="40">SUM(D12:D15)/SUM(D8:D11)-1</f>
        <v>0.16636057108975799</v>
      </c>
      <c r="M15" s="95">
        <f t="shared" ref="M15" si="41">SUM(E12:E15)/SUM(E8:E11)-1</f>
        <v>0.24970162885231728</v>
      </c>
      <c r="N15" s="95">
        <f t="shared" ref="N15" si="42">SUM(F12:F15)/SUM(F8:F11)-1</f>
        <v>0.10921944342536283</v>
      </c>
      <c r="O15" s="95">
        <f t="shared" ref="O15" si="43">IF($B15="I",C15/C11-1,IF($B15="II",SUM(C14:C15)/SUM(C10:C11)-1,IF($B15="III",SUM(C13:C15)/SUM(C9:C11)-1,IF($B15="IV",SUM(C12:C15)/SUM(C8:C11)-1,"NA"))))</f>
        <v>0.13632020646878584</v>
      </c>
      <c r="P15" s="95">
        <f t="shared" ref="P15" si="44">IF($B15="I",D15/D11-1,IF($B15="II",SUM(D14:D15)/SUM(D10:D11)-1,IF($B15="III",SUM(D13:D15)/SUM(D9:D11)-1,IF($B15="IV",SUM(D12:D15)/SUM(D8:D11)-1,"NA"))))</f>
        <v>0.16946099280955029</v>
      </c>
      <c r="Q15" s="95">
        <f t="shared" ref="Q15" si="45">IF($B15="I",E15/E11-1,IF($B15="II",SUM(E14:E15)/SUM(E10:E11)-1,IF($B15="III",SUM(E13:E15)/SUM(E9:E11)-1,IF($B15="IV",SUM(E12:E15)/SUM(E8:E11)-1,"NA"))))</f>
        <v>0.24087641608450228</v>
      </c>
      <c r="R15" s="95">
        <f t="shared" ref="R15" si="46">IF($B15="I",F15/F11-1,IF($B15="II",SUM(F14:F15)/SUM(F10:F11)-1,IF($B15="III",SUM(F13:F15)/SUM(F9:F11)-1,IF($B15="IV",SUM(F12:F15)/SUM(F8:F11)-1,"NA"))))</f>
        <v>6.3547824297253808E-2</v>
      </c>
    </row>
    <row r="16" spans="1:24" x14ac:dyDescent="0.35">
      <c r="A16" s="89">
        <v>2022</v>
      </c>
      <c r="B16" s="93" t="s">
        <v>10</v>
      </c>
      <c r="C16" s="94">
        <f t="shared" si="0"/>
        <v>3463207.9999999995</v>
      </c>
      <c r="D16" s="97">
        <v>351670.14999999997</v>
      </c>
      <c r="E16" s="97">
        <v>1314260.8699999996</v>
      </c>
      <c r="F16" s="97">
        <v>1797276.98</v>
      </c>
      <c r="G16" s="95">
        <f t="shared" ref="G16" si="47">C16/C12-1</f>
        <v>-0.1171166348128837</v>
      </c>
      <c r="H16" s="95">
        <f t="shared" ref="H16" si="48">D16/D12-1</f>
        <v>-0.21382580853600563</v>
      </c>
      <c r="I16" s="95">
        <f t="shared" ref="I16" si="49">E16/E12-1</f>
        <v>-0.18524347125975316</v>
      </c>
      <c r="J16" s="95">
        <f t="shared" ref="J16" si="50">F16/F12-1</f>
        <v>-3.4874356704213128E-2</v>
      </c>
      <c r="K16" s="96">
        <f t="shared" ref="K16" si="51">SUM(C13:C16)/SUM(C9:C12)-1</f>
        <v>6.8220071854443232E-2</v>
      </c>
      <c r="L16" s="95">
        <f t="shared" ref="L16" si="52">SUM(D13:D16)/SUM(D9:D12)-1</f>
        <v>4.5215712543880571E-2</v>
      </c>
      <c r="M16" s="95">
        <f t="shared" ref="M16" si="53">SUM(E13:E16)/SUM(E9:E12)-1</f>
        <v>0.11445516553677093</v>
      </c>
      <c r="N16" s="95">
        <f t="shared" ref="N16" si="54">SUM(F13:F16)/SUM(F9:F12)-1</f>
        <v>3.9992837109785739E-2</v>
      </c>
      <c r="O16" s="95">
        <f t="shared" ref="O16" si="55">IF($B16="I",C16/C12-1,IF($B16="II",SUM(C15:C16)/SUM(C11:C12)-1,IF($B16="III",SUM(C14:C16)/SUM(C10:C12)-1,IF($B16="IV",SUM(C13:C16)/SUM(C9:C12)-1,"NA"))))</f>
        <v>6.8220071854443232E-2</v>
      </c>
      <c r="P16" s="95">
        <f t="shared" ref="P16" si="56">IF($B16="I",D16/D12-1,IF($B16="II",SUM(D15:D16)/SUM(D11:D12)-1,IF($B16="III",SUM(D14:D16)/SUM(D10:D12)-1,IF($B16="IV",SUM(D13:D16)/SUM(D9:D12)-1,"NA"))))</f>
        <v>4.5215712543880571E-2</v>
      </c>
      <c r="Q16" s="95">
        <f t="shared" ref="Q16" si="57">IF($B16="I",E16/E12-1,IF($B16="II",SUM(E15:E16)/SUM(E11:E12)-1,IF($B16="III",SUM(E14:E16)/SUM(E10:E12)-1,IF($B16="IV",SUM(E13:E16)/SUM(E9:E12)-1,"NA"))))</f>
        <v>0.11445516553677093</v>
      </c>
      <c r="R16" s="95">
        <f t="shared" ref="R16" si="58">IF($B16="I",F16/F12-1,IF($B16="II",SUM(F15:F16)/SUM(F11:F12)-1,IF($B16="III",SUM(F14:F16)/SUM(F10:F12)-1,IF($B16="IV",SUM(F13:F16)/SUM(F9:F12)-1,"NA"))))</f>
        <v>3.9992837109785739E-2</v>
      </c>
    </row>
    <row r="17" spans="1:18" x14ac:dyDescent="0.35">
      <c r="A17" s="89">
        <v>2023</v>
      </c>
      <c r="B17" s="93" t="s">
        <v>7</v>
      </c>
      <c r="C17" s="94">
        <f t="shared" si="0"/>
        <v>3898666.7399999998</v>
      </c>
      <c r="D17" s="97">
        <v>254942.68000000002</v>
      </c>
      <c r="E17" s="97">
        <v>1731066.37</v>
      </c>
      <c r="F17" s="97">
        <v>1912657.6899999997</v>
      </c>
      <c r="G17" s="95">
        <f t="shared" ref="G17:G18" si="59">C17/C13-1</f>
        <v>-4.353766266646919E-2</v>
      </c>
      <c r="H17" s="95">
        <f t="shared" ref="H17:H18" si="60">D17/D13-1</f>
        <v>-0.30111741635797884</v>
      </c>
      <c r="I17" s="95">
        <f t="shared" ref="I17:I18" si="61">E17/E13-1</f>
        <v>4.2538216428838815E-2</v>
      </c>
      <c r="J17" s="95">
        <f t="shared" ref="J17:J18" si="62">F17/F13-1</f>
        <v>-6.741086880978453E-2</v>
      </c>
      <c r="K17" s="96">
        <f t="shared" ref="K17:K18" si="63">SUM(C14:C17)/SUM(C10:C13)-1</f>
        <v>8.1273640640489031E-3</v>
      </c>
      <c r="L17" s="95">
        <f t="shared" ref="L17:L18" si="64">SUM(D14:D17)/SUM(D10:D13)-1</f>
        <v>-5.1096445025745396E-2</v>
      </c>
      <c r="M17" s="95">
        <f t="shared" ref="M17:M18" si="65">SUM(E14:E17)/SUM(E10:E13)-1</f>
        <v>3.9841001954550093E-2</v>
      </c>
      <c r="N17" s="95">
        <f t="shared" ref="N17:N18" si="66">SUM(F14:F17)/SUM(F10:F13)-1</f>
        <v>-4.8581646570696746E-3</v>
      </c>
      <c r="O17" s="95">
        <f t="shared" ref="O17:O18" si="67">IF($B17="I",C17/C13-1,IF($B17="II",SUM(C16:C17)/SUM(C12:C13)-1,IF($B17="III",SUM(C15:C17)/SUM(C11:C13)-1,IF($B17="IV",SUM(C14:C17)/SUM(C10:C13)-1,"NA"))))</f>
        <v>-4.353766266646919E-2</v>
      </c>
      <c r="P17" s="95">
        <f t="shared" ref="P17:P18" si="68">IF($B17="I",D17/D13-1,IF($B17="II",SUM(D16:D17)/SUM(D12:D13)-1,IF($B17="III",SUM(D15:D17)/SUM(D11:D13)-1,IF($B17="IV",SUM(D14:D17)/SUM(D10:D13)-1,"NA"))))</f>
        <v>-0.30111741635797884</v>
      </c>
      <c r="Q17" s="95">
        <f t="shared" ref="Q17:Q18" si="69">IF($B17="I",E17/E13-1,IF($B17="II",SUM(E16:E17)/SUM(E12:E13)-1,IF($B17="III",SUM(E15:E17)/SUM(E11:E13)-1,IF($B17="IV",SUM(E14:E17)/SUM(E10:E13)-1,"NA"))))</f>
        <v>4.2538216428838815E-2</v>
      </c>
      <c r="R17" s="95">
        <f t="shared" ref="R17:R18" si="70">IF($B17="I",F17/F13-1,IF($B17="II",SUM(F16:F17)/SUM(F12:F13)-1,IF($B17="III",SUM(F15:F17)/SUM(F11:F13)-1,IF($B17="IV",SUM(F14:F17)/SUM(F10:F13)-1,"NA"))))</f>
        <v>-6.741086880978453E-2</v>
      </c>
    </row>
    <row r="18" spans="1:18" x14ac:dyDescent="0.35">
      <c r="A18" s="89">
        <v>2023</v>
      </c>
      <c r="B18" s="93" t="s">
        <v>8</v>
      </c>
      <c r="C18" s="94">
        <f t="shared" si="0"/>
        <v>3814042</v>
      </c>
      <c r="D18" s="97">
        <v>288641.51</v>
      </c>
      <c r="E18" s="97">
        <v>1528385.83</v>
      </c>
      <c r="F18" s="97">
        <v>1997014.6599999997</v>
      </c>
      <c r="G18" s="95">
        <f t="shared" si="59"/>
        <v>-8.2616961441473347E-2</v>
      </c>
      <c r="H18" s="95">
        <f t="shared" si="60"/>
        <v>-0.27480296433792373</v>
      </c>
      <c r="I18" s="95">
        <f t="shared" si="61"/>
        <v>2.1101071564115337E-2</v>
      </c>
      <c r="J18" s="95">
        <f t="shared" si="62"/>
        <v>-0.11742125873242737</v>
      </c>
      <c r="K18" s="96">
        <f t="shared" si="63"/>
        <v>-5.2747258175324441E-2</v>
      </c>
      <c r="L18" s="95">
        <f t="shared" si="64"/>
        <v>-0.17204657834525061</v>
      </c>
      <c r="M18" s="95">
        <f t="shared" si="65"/>
        <v>1.2269932109062687E-2</v>
      </c>
      <c r="N18" s="95">
        <f t="shared" si="66"/>
        <v>-7.9042176413468446E-2</v>
      </c>
      <c r="O18" s="95">
        <f t="shared" si="67"/>
        <v>-6.327046697117289E-2</v>
      </c>
      <c r="P18" s="95">
        <f t="shared" si="68"/>
        <v>-0.28738698983811284</v>
      </c>
      <c r="Q18" s="95">
        <f t="shared" si="69"/>
        <v>3.2375164485636709E-2</v>
      </c>
      <c r="R18" s="95">
        <f t="shared" si="70"/>
        <v>-9.3643785811098113E-2</v>
      </c>
    </row>
    <row r="19" spans="1:18" x14ac:dyDescent="0.35">
      <c r="A19" s="89">
        <v>2023</v>
      </c>
      <c r="B19" s="93" t="s">
        <v>9</v>
      </c>
      <c r="C19" s="94">
        <f t="shared" si="0"/>
        <v>3846332</v>
      </c>
      <c r="D19" s="97">
        <v>239012.15000000002</v>
      </c>
      <c r="E19" s="97">
        <v>1714556.7800000003</v>
      </c>
      <c r="F19" s="97">
        <v>1892763.07</v>
      </c>
      <c r="G19" s="95">
        <f t="shared" ref="G19:G20" si="71">C19/C15-1</f>
        <v>-1.3038265971182961E-2</v>
      </c>
      <c r="H19" s="95">
        <f t="shared" ref="H19:H20" si="72">D19/D15-1</f>
        <v>-0.27099823999250405</v>
      </c>
      <c r="I19" s="95">
        <f t="shared" ref="I19:I20" si="73">E19/E15-1</f>
        <v>7.9776586539653138E-2</v>
      </c>
      <c r="J19" s="95">
        <f t="shared" ref="J19:J20" si="74">F19/F15-1</f>
        <v>-4.4734838113588804E-2</v>
      </c>
      <c r="K19" s="96">
        <f t="shared" ref="K19:K20" si="75">SUM(C16:C19)/SUM(C12:C15)-1</f>
        <v>-6.423321872217691E-2</v>
      </c>
      <c r="L19" s="95">
        <f t="shared" ref="L19:L20" si="76">SUM(D16:D19)/SUM(D12:D15)-1</f>
        <v>-0.26249823966074459</v>
      </c>
      <c r="M19" s="95">
        <f t="shared" ref="M19:M20" si="77">SUM(E16:E19)/SUM(E12:E15)-1</f>
        <v>-1.09967270051885E-2</v>
      </c>
      <c r="N19" s="95">
        <f t="shared" ref="N19:N20" si="78">SUM(F16:F19)/SUM(F12:F15)-1</f>
        <v>-6.834724599135078E-2</v>
      </c>
      <c r="O19" s="95">
        <f t="shared" ref="O19:O20" si="79">IF($B19="I",C19/C15-1,IF($B19="II",SUM(C18:C19)/SUM(C14:C15)-1,IF($B19="III",SUM(C17:C19)/SUM(C13:C15)-1,IF($B19="IV",SUM(C16:C19)/SUM(C12:C15)-1,"NA"))))</f>
        <v>-4.7132856860223504E-2</v>
      </c>
      <c r="P19" s="95">
        <f t="shared" ref="P19:P20" si="80">IF($B19="I",D19/D15-1,IF($B19="II",SUM(D18:D19)/SUM(D14:D15)-1,IF($B19="III",SUM(D17:D19)/SUM(D13:D15)-1,IF($B19="IV",SUM(D16:D19)/SUM(D12:D15)-1,"NA"))))</f>
        <v>-0.28246041275883027</v>
      </c>
      <c r="Q19" s="95">
        <f t="shared" ref="Q19:Q20" si="81">IF($B19="I",E19/E15-1,IF($B19="II",SUM(E18:E19)/SUM(E14:E15)-1,IF($B19="III",SUM(E17:E19)/SUM(E13:E15)-1,IF($B19="IV",SUM(E16:E19)/SUM(E12:E15)-1,"NA"))))</f>
        <v>4.8237326892079047E-2</v>
      </c>
      <c r="R19" s="95">
        <f t="shared" ref="R19:R20" si="82">IF($B19="I",F19/F15-1,IF($B19="II",SUM(F18:F19)/SUM(F14:F15)-1,IF($B19="III",SUM(F17:F19)/SUM(F13:F15)-1,IF($B19="IV",SUM(F16:F19)/SUM(F12:F15)-1,"NA"))))</f>
        <v>-7.8249350252681538E-2</v>
      </c>
    </row>
    <row r="20" spans="1:18" x14ac:dyDescent="0.35">
      <c r="A20" s="89">
        <v>2023</v>
      </c>
      <c r="B20" s="93" t="s">
        <v>10</v>
      </c>
      <c r="C20" s="94">
        <f t="shared" si="0"/>
        <v>3277871</v>
      </c>
      <c r="D20" s="97">
        <v>321630.91000000003</v>
      </c>
      <c r="E20" s="97">
        <v>1326068.77</v>
      </c>
      <c r="F20" s="97">
        <v>1630171.32</v>
      </c>
      <c r="G20" s="95">
        <f t="shared" si="71"/>
        <v>-5.3515988644054713E-2</v>
      </c>
      <c r="H20" s="95">
        <f t="shared" si="72"/>
        <v>-8.5418793719057251E-2</v>
      </c>
      <c r="I20" s="95">
        <f t="shared" si="73"/>
        <v>8.9844415743736139E-3</v>
      </c>
      <c r="J20" s="95">
        <f t="shared" si="74"/>
        <v>-9.2977132550821406E-2</v>
      </c>
      <c r="K20" s="96">
        <f t="shared" si="75"/>
        <v>-4.8550459894595388E-2</v>
      </c>
      <c r="L20" s="95">
        <f t="shared" si="76"/>
        <v>-0.2344177736932942</v>
      </c>
      <c r="M20" s="95">
        <f t="shared" si="77"/>
        <v>3.9723494197279052E-2</v>
      </c>
      <c r="N20" s="95">
        <f t="shared" si="78"/>
        <v>-8.1520351806722791E-2</v>
      </c>
      <c r="O20" s="95">
        <f t="shared" si="79"/>
        <v>-4.8550459894595388E-2</v>
      </c>
      <c r="P20" s="95">
        <f t="shared" si="80"/>
        <v>-0.2344177736932942</v>
      </c>
      <c r="Q20" s="95">
        <f t="shared" si="81"/>
        <v>3.9723494197279052E-2</v>
      </c>
      <c r="R20" s="95">
        <f t="shared" si="82"/>
        <v>-8.1520351806722791E-2</v>
      </c>
    </row>
    <row r="21" spans="1:18" x14ac:dyDescent="0.35">
      <c r="A21" s="89" t="s">
        <v>78</v>
      </c>
    </row>
  </sheetData>
  <mergeCells count="3">
    <mergeCell ref="G4:J4"/>
    <mergeCell ref="K4:N4"/>
    <mergeCell ref="O4:R4"/>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7C516-8802-49A9-8A94-0D7A31C9EDBF}">
  <dimension ref="A1:BK44"/>
  <sheetViews>
    <sheetView topLeftCell="A31" workbookViewId="0">
      <selection activeCell="Q41" sqref="Q41"/>
    </sheetView>
  </sheetViews>
  <sheetFormatPr baseColWidth="10" defaultColWidth="11.33203125" defaultRowHeight="13.15" x14ac:dyDescent="0.35"/>
  <cols>
    <col min="1" max="1" width="5.33203125" style="42" bestFit="1" customWidth="1"/>
    <col min="2" max="2" width="10.796875" style="47" bestFit="1" customWidth="1"/>
    <col min="3" max="3" width="6.33203125" style="42" customWidth="1"/>
    <col min="4" max="4" width="7.1328125" style="42" bestFit="1" customWidth="1"/>
    <col min="5" max="5" width="5.33203125" style="42" bestFit="1" customWidth="1"/>
    <col min="6" max="6" width="4.1328125" style="42" bestFit="1" customWidth="1"/>
    <col min="7" max="8" width="5.33203125" style="42" bestFit="1" customWidth="1"/>
    <col min="9" max="9" width="4" style="42" bestFit="1" customWidth="1"/>
    <col min="10" max="10" width="7.1328125" style="42" bestFit="1" customWidth="1"/>
    <col min="11" max="11" width="5.33203125" style="42" bestFit="1" customWidth="1"/>
    <col min="12" max="12" width="4.1328125" style="42" bestFit="1" customWidth="1"/>
    <col min="13" max="13" width="7.1328125" style="42" bestFit="1" customWidth="1"/>
    <col min="14" max="14" width="5.33203125" style="42" bestFit="1" customWidth="1"/>
    <col min="15" max="15" width="4.1328125" style="42" bestFit="1" customWidth="1"/>
    <col min="16" max="16" width="7.1328125" style="42" bestFit="1" customWidth="1"/>
    <col min="17" max="18" width="5.33203125" style="42" bestFit="1" customWidth="1"/>
    <col min="19" max="19" width="7.1328125" style="42" bestFit="1" customWidth="1"/>
    <col min="20" max="20" width="5.33203125" style="42" bestFit="1" customWidth="1"/>
    <col min="21" max="21" width="4" style="42" bestFit="1" customWidth="1"/>
    <col min="22" max="22" width="7.1328125" style="42" bestFit="1" customWidth="1"/>
    <col min="23" max="24" width="5.33203125" style="42" bestFit="1" customWidth="1"/>
    <col min="25" max="25" width="7.1328125" style="42" bestFit="1" customWidth="1"/>
    <col min="26" max="27" width="5.33203125" style="42" bestFit="1" customWidth="1"/>
    <col min="28" max="28" width="7.1328125" style="42" bestFit="1" customWidth="1"/>
    <col min="29" max="29" width="5.33203125" style="42" bestFit="1" customWidth="1"/>
    <col min="30" max="30" width="4.1328125" style="42" bestFit="1" customWidth="1"/>
    <col min="31" max="31" width="7.1328125" style="42" bestFit="1" customWidth="1"/>
    <col min="32" max="32" width="5.33203125" style="42" bestFit="1" customWidth="1"/>
    <col min="33" max="33" width="4.1328125" style="42" bestFit="1" customWidth="1"/>
    <col min="34" max="34" width="5.33203125" style="42" bestFit="1" customWidth="1"/>
    <col min="35" max="35" width="5" style="42" customWidth="1"/>
    <col min="36" max="36" width="4.1328125" style="42" bestFit="1" customWidth="1"/>
    <col min="37" max="37" width="7.1328125" style="42" bestFit="1" customWidth="1"/>
    <col min="38" max="38" width="5.33203125" style="42" bestFit="1" customWidth="1"/>
    <col min="39" max="39" width="4.1328125" style="42" bestFit="1" customWidth="1"/>
    <col min="40" max="40" width="7.1328125" style="42" bestFit="1" customWidth="1"/>
    <col min="41" max="41" width="5.33203125" style="42" bestFit="1" customWidth="1"/>
    <col min="42" max="42" width="4" style="42" bestFit="1" customWidth="1"/>
    <col min="43" max="43" width="7.1328125" style="42" bestFit="1" customWidth="1"/>
    <col min="44" max="44" width="5.33203125" style="42" bestFit="1" customWidth="1"/>
    <col min="45" max="45" width="4" style="42" bestFit="1" customWidth="1"/>
    <col min="46" max="46" width="7.1328125" style="42" bestFit="1" customWidth="1"/>
    <col min="47" max="47" width="5.33203125" style="42" bestFit="1" customWidth="1"/>
    <col min="48" max="48" width="4" style="42" bestFit="1" customWidth="1"/>
    <col min="49" max="49" width="7.1328125" style="42" bestFit="1" customWidth="1"/>
    <col min="50" max="50" width="5.33203125" style="42" bestFit="1" customWidth="1"/>
    <col min="51" max="51" width="4.1328125" style="42" bestFit="1" customWidth="1"/>
    <col min="52" max="52" width="7.1328125" style="42" bestFit="1" customWidth="1"/>
    <col min="53" max="53" width="5.33203125" style="42" bestFit="1" customWidth="1"/>
    <col min="54" max="54" width="4" style="42" bestFit="1" customWidth="1"/>
    <col min="55" max="55" width="7.1328125" style="42" bestFit="1" customWidth="1"/>
    <col min="56" max="56" width="5.33203125" style="42" bestFit="1" customWidth="1"/>
    <col min="57" max="57" width="4.1328125" style="42" bestFit="1" customWidth="1"/>
    <col min="58" max="58" width="7.1328125" style="42" bestFit="1" customWidth="1"/>
    <col min="59" max="60" width="5.33203125" style="42" bestFit="1" customWidth="1"/>
    <col min="61" max="61" width="7.1328125" style="42" bestFit="1" customWidth="1"/>
    <col min="62" max="62" width="5.33203125" style="42" bestFit="1" customWidth="1"/>
    <col min="63" max="63" width="13.33203125" style="42" bestFit="1" customWidth="1"/>
    <col min="64" max="16384" width="11.33203125" style="42"/>
  </cols>
  <sheetData>
    <row r="1" spans="1:63" x14ac:dyDescent="0.35">
      <c r="A1" s="66" t="s">
        <v>11</v>
      </c>
      <c r="B1" s="41"/>
    </row>
    <row r="2" spans="1:63" x14ac:dyDescent="0.35">
      <c r="A2" s="45" t="s">
        <v>104</v>
      </c>
      <c r="B2" s="44"/>
    </row>
    <row r="3" spans="1:63" x14ac:dyDescent="0.35">
      <c r="A3" s="43" t="s">
        <v>161</v>
      </c>
      <c r="B3" s="46"/>
    </row>
    <row r="4" spans="1:63" ht="13.5" thickBot="1" x14ac:dyDescent="0.4">
      <c r="A4" s="46"/>
      <c r="B4" s="46"/>
    </row>
    <row r="5" spans="1:63" x14ac:dyDescent="0.35">
      <c r="A5" s="50"/>
      <c r="B5" s="56"/>
      <c r="C5" s="113" t="s">
        <v>84</v>
      </c>
      <c r="D5" s="114"/>
      <c r="E5" s="115"/>
      <c r="F5" s="113" t="s">
        <v>86</v>
      </c>
      <c r="G5" s="114"/>
      <c r="H5" s="115"/>
      <c r="I5" s="113" t="s">
        <v>160</v>
      </c>
      <c r="J5" s="114"/>
      <c r="K5" s="115"/>
      <c r="L5" s="113" t="s">
        <v>87</v>
      </c>
      <c r="M5" s="114"/>
      <c r="N5" s="115"/>
      <c r="O5" s="118" t="s">
        <v>88</v>
      </c>
      <c r="P5" s="119"/>
      <c r="Q5" s="120"/>
      <c r="R5" s="113" t="s">
        <v>89</v>
      </c>
      <c r="S5" s="114"/>
      <c r="T5" s="115"/>
      <c r="U5" s="113" t="s">
        <v>90</v>
      </c>
      <c r="V5" s="114"/>
      <c r="W5" s="115"/>
      <c r="X5" s="113" t="s">
        <v>91</v>
      </c>
      <c r="Y5" s="114"/>
      <c r="Z5" s="115"/>
      <c r="AA5" s="113" t="s">
        <v>92</v>
      </c>
      <c r="AB5" s="114"/>
      <c r="AC5" s="115"/>
      <c r="AD5" s="113" t="s">
        <v>93</v>
      </c>
      <c r="AE5" s="114"/>
      <c r="AF5" s="115"/>
      <c r="AG5" s="113" t="s">
        <v>94</v>
      </c>
      <c r="AH5" s="114"/>
      <c r="AI5" s="115"/>
      <c r="AJ5" s="113" t="s">
        <v>95</v>
      </c>
      <c r="AK5" s="114"/>
      <c r="AL5" s="115"/>
      <c r="AM5" s="113" t="s">
        <v>96</v>
      </c>
      <c r="AN5" s="114"/>
      <c r="AO5" s="115"/>
      <c r="AP5" s="113" t="s">
        <v>97</v>
      </c>
      <c r="AQ5" s="114"/>
      <c r="AR5" s="115"/>
      <c r="AS5" s="113" t="s">
        <v>98</v>
      </c>
      <c r="AT5" s="114"/>
      <c r="AU5" s="115"/>
      <c r="AV5" s="113" t="s">
        <v>99</v>
      </c>
      <c r="AW5" s="114"/>
      <c r="AX5" s="115"/>
      <c r="AY5" s="113" t="s">
        <v>100</v>
      </c>
      <c r="AZ5" s="114"/>
      <c r="BA5" s="115"/>
      <c r="BB5" s="113" t="s">
        <v>101</v>
      </c>
      <c r="BC5" s="114"/>
      <c r="BD5" s="115"/>
      <c r="BE5" s="113" t="s">
        <v>102</v>
      </c>
      <c r="BF5" s="114"/>
      <c r="BG5" s="115"/>
      <c r="BH5" s="113" t="s">
        <v>103</v>
      </c>
      <c r="BI5" s="114"/>
      <c r="BJ5" s="115"/>
      <c r="BK5" s="62" t="s">
        <v>27</v>
      </c>
    </row>
    <row r="6" spans="1:63" x14ac:dyDescent="0.35">
      <c r="A6" s="51" t="s">
        <v>0</v>
      </c>
      <c r="B6" s="57" t="s">
        <v>6</v>
      </c>
      <c r="C6" s="51" t="s">
        <v>2</v>
      </c>
      <c r="D6" s="49" t="s">
        <v>3</v>
      </c>
      <c r="E6" s="52" t="s">
        <v>85</v>
      </c>
      <c r="F6" s="51" t="s">
        <v>2</v>
      </c>
      <c r="G6" s="49" t="s">
        <v>3</v>
      </c>
      <c r="H6" s="52" t="s">
        <v>85</v>
      </c>
      <c r="I6" s="51" t="s">
        <v>2</v>
      </c>
      <c r="J6" s="49" t="s">
        <v>3</v>
      </c>
      <c r="K6" s="52" t="s">
        <v>85</v>
      </c>
      <c r="L6" s="51" t="s">
        <v>2</v>
      </c>
      <c r="M6" s="49" t="s">
        <v>3</v>
      </c>
      <c r="N6" s="52" t="s">
        <v>85</v>
      </c>
      <c r="O6" s="51" t="s">
        <v>2</v>
      </c>
      <c r="P6" s="49" t="s">
        <v>3</v>
      </c>
      <c r="Q6" s="52" t="s">
        <v>85</v>
      </c>
      <c r="R6" s="51" t="s">
        <v>2</v>
      </c>
      <c r="S6" s="49" t="s">
        <v>3</v>
      </c>
      <c r="T6" s="52" t="s">
        <v>85</v>
      </c>
      <c r="U6" s="51" t="s">
        <v>2</v>
      </c>
      <c r="V6" s="49" t="s">
        <v>3</v>
      </c>
      <c r="W6" s="52" t="s">
        <v>85</v>
      </c>
      <c r="X6" s="51" t="s">
        <v>2</v>
      </c>
      <c r="Y6" s="49" t="s">
        <v>3</v>
      </c>
      <c r="Z6" s="52" t="s">
        <v>85</v>
      </c>
      <c r="AA6" s="51" t="s">
        <v>2</v>
      </c>
      <c r="AB6" s="49" t="s">
        <v>3</v>
      </c>
      <c r="AC6" s="52" t="s">
        <v>85</v>
      </c>
      <c r="AD6" s="51" t="s">
        <v>2</v>
      </c>
      <c r="AE6" s="49" t="s">
        <v>3</v>
      </c>
      <c r="AF6" s="52" t="s">
        <v>85</v>
      </c>
      <c r="AG6" s="51" t="s">
        <v>2</v>
      </c>
      <c r="AH6" s="49" t="s">
        <v>3</v>
      </c>
      <c r="AI6" s="52" t="s">
        <v>85</v>
      </c>
      <c r="AJ6" s="51" t="s">
        <v>2</v>
      </c>
      <c r="AK6" s="49" t="s">
        <v>3</v>
      </c>
      <c r="AL6" s="52" t="s">
        <v>85</v>
      </c>
      <c r="AM6" s="51" t="s">
        <v>2</v>
      </c>
      <c r="AN6" s="49" t="s">
        <v>3</v>
      </c>
      <c r="AO6" s="52" t="s">
        <v>85</v>
      </c>
      <c r="AP6" s="51" t="s">
        <v>2</v>
      </c>
      <c r="AQ6" s="49" t="s">
        <v>3</v>
      </c>
      <c r="AR6" s="52" t="s">
        <v>85</v>
      </c>
      <c r="AS6" s="51" t="s">
        <v>2</v>
      </c>
      <c r="AT6" s="49" t="s">
        <v>3</v>
      </c>
      <c r="AU6" s="52" t="s">
        <v>85</v>
      </c>
      <c r="AV6" s="51" t="s">
        <v>2</v>
      </c>
      <c r="AW6" s="49" t="s">
        <v>3</v>
      </c>
      <c r="AX6" s="52" t="s">
        <v>85</v>
      </c>
      <c r="AY6" s="51" t="s">
        <v>2</v>
      </c>
      <c r="AZ6" s="49" t="s">
        <v>3</v>
      </c>
      <c r="BA6" s="52" t="s">
        <v>85</v>
      </c>
      <c r="BB6" s="51" t="s">
        <v>2</v>
      </c>
      <c r="BC6" s="49" t="s">
        <v>3</v>
      </c>
      <c r="BD6" s="52" t="s">
        <v>85</v>
      </c>
      <c r="BE6" s="51" t="s">
        <v>2</v>
      </c>
      <c r="BF6" s="49" t="s">
        <v>3</v>
      </c>
      <c r="BG6" s="52" t="s">
        <v>85</v>
      </c>
      <c r="BH6" s="51" t="s">
        <v>2</v>
      </c>
      <c r="BI6" s="49" t="s">
        <v>3</v>
      </c>
      <c r="BJ6" s="52" t="s">
        <v>85</v>
      </c>
      <c r="BK6" s="63"/>
    </row>
    <row r="7" spans="1:63" x14ac:dyDescent="0.35">
      <c r="A7" s="116">
        <v>2011</v>
      </c>
      <c r="B7" s="58">
        <v>1</v>
      </c>
      <c r="C7" s="60"/>
      <c r="D7" s="48"/>
      <c r="E7" s="53">
        <f>+C7+D7</f>
        <v>0</v>
      </c>
      <c r="F7" s="60">
        <v>9</v>
      </c>
      <c r="G7" s="48">
        <v>1281</v>
      </c>
      <c r="H7" s="53">
        <f>+F7+G7</f>
        <v>1290</v>
      </c>
      <c r="I7" s="60">
        <v>1</v>
      </c>
      <c r="J7" s="48">
        <v>126</v>
      </c>
      <c r="K7" s="53">
        <f>+I7+J7</f>
        <v>127</v>
      </c>
      <c r="L7" s="60"/>
      <c r="M7" s="48">
        <v>1</v>
      </c>
      <c r="N7" s="53">
        <f>+L7+M7</f>
        <v>1</v>
      </c>
      <c r="O7" s="60">
        <v>51</v>
      </c>
      <c r="P7" s="48">
        <v>13</v>
      </c>
      <c r="Q7" s="53">
        <f>+O7+P7</f>
        <v>64</v>
      </c>
      <c r="R7" s="60">
        <v>216</v>
      </c>
      <c r="S7" s="48"/>
      <c r="T7" s="53">
        <f>+R7+S7</f>
        <v>216</v>
      </c>
      <c r="U7" s="60">
        <v>11</v>
      </c>
      <c r="V7" s="48">
        <v>15</v>
      </c>
      <c r="W7" s="53">
        <f>+U7+V7</f>
        <v>26</v>
      </c>
      <c r="X7" s="60">
        <v>581</v>
      </c>
      <c r="Y7" s="48">
        <v>7</v>
      </c>
      <c r="Z7" s="53">
        <f>+X7+Y7</f>
        <v>588</v>
      </c>
      <c r="AA7" s="60">
        <v>183</v>
      </c>
      <c r="AB7" s="48">
        <v>103</v>
      </c>
      <c r="AC7" s="53">
        <f>+AA7+AB7</f>
        <v>286</v>
      </c>
      <c r="AD7" s="60">
        <v>12</v>
      </c>
      <c r="AE7" s="48">
        <v>341</v>
      </c>
      <c r="AF7" s="53">
        <f>+AD7+AE7</f>
        <v>353</v>
      </c>
      <c r="AG7" s="60">
        <v>65</v>
      </c>
      <c r="AH7" s="48">
        <v>586</v>
      </c>
      <c r="AI7" s="53">
        <f>+AG7+AH7</f>
        <v>651</v>
      </c>
      <c r="AJ7" s="60">
        <v>598</v>
      </c>
      <c r="AK7" s="48">
        <v>1492</v>
      </c>
      <c r="AL7" s="53">
        <f>+AJ7+AK7</f>
        <v>2090</v>
      </c>
      <c r="AM7" s="60"/>
      <c r="AN7" s="48">
        <v>16</v>
      </c>
      <c r="AO7" s="53">
        <f>+AM7+AN7</f>
        <v>16</v>
      </c>
      <c r="AP7" s="60">
        <v>1</v>
      </c>
      <c r="AQ7" s="48">
        <v>150</v>
      </c>
      <c r="AR7" s="53">
        <f>+AP7+AQ7</f>
        <v>151</v>
      </c>
      <c r="AS7" s="60"/>
      <c r="AT7" s="48"/>
      <c r="AU7" s="53">
        <f>+AS7+AT7</f>
        <v>0</v>
      </c>
      <c r="AV7" s="60">
        <v>7</v>
      </c>
      <c r="AW7" s="48">
        <v>9</v>
      </c>
      <c r="AX7" s="53">
        <f>+AV7+AW7</f>
        <v>16</v>
      </c>
      <c r="AY7" s="60">
        <v>8</v>
      </c>
      <c r="AZ7" s="48">
        <v>19</v>
      </c>
      <c r="BA7" s="53">
        <f>+AY7+AZ7</f>
        <v>27</v>
      </c>
      <c r="BB7" s="60"/>
      <c r="BC7" s="48"/>
      <c r="BD7" s="53">
        <f>+BB7+BC7</f>
        <v>0</v>
      </c>
      <c r="BE7" s="60">
        <v>149</v>
      </c>
      <c r="BF7" s="48">
        <v>41</v>
      </c>
      <c r="BG7" s="53">
        <f>+BE7+BF7</f>
        <v>190</v>
      </c>
      <c r="BH7" s="60">
        <v>367</v>
      </c>
      <c r="BI7" s="48">
        <v>304</v>
      </c>
      <c r="BJ7" s="53">
        <f>+BH7+BI7</f>
        <v>671</v>
      </c>
      <c r="BK7" s="64">
        <f>+BJ7+BG7+BD7+BA7+AX7+AU7+AR7+AO7+AL7+AI7+AF7+AC7+Z7+W7+T7+Q7+N7+K7+H7+E7</f>
        <v>6763</v>
      </c>
    </row>
    <row r="8" spans="1:63" x14ac:dyDescent="0.35">
      <c r="A8" s="116"/>
      <c r="B8" s="58">
        <v>2</v>
      </c>
      <c r="C8" s="60"/>
      <c r="D8" s="48"/>
      <c r="E8" s="53">
        <f t="shared" ref="E8:E42" si="0">+C8+D8</f>
        <v>0</v>
      </c>
      <c r="F8" s="60">
        <v>178</v>
      </c>
      <c r="G8" s="48">
        <v>1413</v>
      </c>
      <c r="H8" s="53">
        <f t="shared" ref="H8:H42" si="1">+F8+G8</f>
        <v>1591</v>
      </c>
      <c r="I8" s="60">
        <v>1</v>
      </c>
      <c r="J8" s="48">
        <v>597</v>
      </c>
      <c r="K8" s="53">
        <f t="shared" ref="K8:K42" si="2">+I8+J8</f>
        <v>598</v>
      </c>
      <c r="L8" s="60">
        <v>7</v>
      </c>
      <c r="M8" s="48">
        <v>27</v>
      </c>
      <c r="N8" s="53">
        <f t="shared" ref="N8:N42" si="3">+L8+M8</f>
        <v>34</v>
      </c>
      <c r="O8" s="60">
        <v>230</v>
      </c>
      <c r="P8" s="48">
        <v>53</v>
      </c>
      <c r="Q8" s="53">
        <f t="shared" ref="Q8:Q39" si="4">+O8+P8</f>
        <v>283</v>
      </c>
      <c r="R8" s="60">
        <v>1440</v>
      </c>
      <c r="S8" s="48">
        <v>6</v>
      </c>
      <c r="T8" s="53">
        <f t="shared" ref="T8:T42" si="5">+R8+S8</f>
        <v>1446</v>
      </c>
      <c r="U8" s="60">
        <v>11</v>
      </c>
      <c r="V8" s="48">
        <v>15</v>
      </c>
      <c r="W8" s="53">
        <f t="shared" ref="W8:W42" si="6">+U8+V8</f>
        <v>26</v>
      </c>
      <c r="X8" s="60">
        <v>2095</v>
      </c>
      <c r="Y8" s="48">
        <v>192</v>
      </c>
      <c r="Z8" s="53">
        <f t="shared" ref="Z8:Z42" si="7">+X8+Y8</f>
        <v>2287</v>
      </c>
      <c r="AA8" s="60">
        <v>885</v>
      </c>
      <c r="AB8" s="48">
        <v>1935</v>
      </c>
      <c r="AC8" s="53">
        <f t="shared" ref="AC8:AC42" si="8">+AA8+AB8</f>
        <v>2820</v>
      </c>
      <c r="AD8" s="60">
        <v>27</v>
      </c>
      <c r="AE8" s="48">
        <v>1021</v>
      </c>
      <c r="AF8" s="53">
        <f t="shared" ref="AF8:AF42" si="9">+AD8+AE8</f>
        <v>1048</v>
      </c>
      <c r="AG8" s="60">
        <v>95</v>
      </c>
      <c r="AH8" s="48">
        <v>459</v>
      </c>
      <c r="AI8" s="53">
        <f t="shared" ref="AI8:AI42" si="10">+AG8+AH8</f>
        <v>554</v>
      </c>
      <c r="AJ8" s="60">
        <v>549</v>
      </c>
      <c r="AK8" s="48">
        <v>1926</v>
      </c>
      <c r="AL8" s="53">
        <f t="shared" ref="AL8:AL42" si="11">+AJ8+AK8</f>
        <v>2475</v>
      </c>
      <c r="AM8" s="60"/>
      <c r="AN8" s="48">
        <v>76</v>
      </c>
      <c r="AO8" s="53">
        <f t="shared" ref="AO8:AO42" si="12">+AM8+AN8</f>
        <v>76</v>
      </c>
      <c r="AP8" s="60">
        <v>4</v>
      </c>
      <c r="AQ8" s="48">
        <v>87</v>
      </c>
      <c r="AR8" s="53">
        <f t="shared" ref="AR8:AR42" si="13">+AP8+AQ8</f>
        <v>91</v>
      </c>
      <c r="AS8" s="60"/>
      <c r="AT8" s="48">
        <v>105</v>
      </c>
      <c r="AU8" s="53">
        <f t="shared" ref="AU8:AU42" si="14">+AS8+AT8</f>
        <v>105</v>
      </c>
      <c r="AV8" s="60">
        <v>10</v>
      </c>
      <c r="AW8" s="48">
        <v>6</v>
      </c>
      <c r="AX8" s="53">
        <f t="shared" ref="AX8:AX42" si="15">+AV8+AW8</f>
        <v>16</v>
      </c>
      <c r="AY8" s="60">
        <v>21</v>
      </c>
      <c r="AZ8" s="48">
        <v>17</v>
      </c>
      <c r="BA8" s="53">
        <f t="shared" ref="BA8:BA42" si="16">+AY8+AZ8</f>
        <v>38</v>
      </c>
      <c r="BB8" s="60"/>
      <c r="BC8" s="48"/>
      <c r="BD8" s="53">
        <f t="shared" ref="BD8:BD42" si="17">+BB8+BC8</f>
        <v>0</v>
      </c>
      <c r="BE8" s="60">
        <v>30</v>
      </c>
      <c r="BF8" s="48">
        <v>16</v>
      </c>
      <c r="BG8" s="53">
        <f t="shared" ref="BG8:BG42" si="18">+BE8+BF8</f>
        <v>46</v>
      </c>
      <c r="BH8" s="60">
        <v>237</v>
      </c>
      <c r="BI8" s="48">
        <v>5</v>
      </c>
      <c r="BJ8" s="53">
        <f t="shared" ref="BJ8:BJ42" si="19">+BH8+BI8</f>
        <v>242</v>
      </c>
      <c r="BK8" s="64">
        <f t="shared" ref="BK8:BK42" si="20">+BJ8+BG8+BD8+BA8+AX8+AU8+AR8+AO8+AL8+AI8+AF8+AC8+Z8+W8+T8+Q8+N8+K8+H8+E8</f>
        <v>13776</v>
      </c>
    </row>
    <row r="9" spans="1:63" x14ac:dyDescent="0.35">
      <c r="A9" s="116"/>
      <c r="B9" s="58">
        <v>3</v>
      </c>
      <c r="C9" s="60"/>
      <c r="D9" s="48"/>
      <c r="E9" s="53">
        <f t="shared" si="0"/>
        <v>0</v>
      </c>
      <c r="F9" s="60">
        <v>3</v>
      </c>
      <c r="G9" s="48">
        <v>1401</v>
      </c>
      <c r="H9" s="53">
        <f t="shared" si="1"/>
        <v>1404</v>
      </c>
      <c r="I9" s="60">
        <v>3</v>
      </c>
      <c r="J9" s="48">
        <v>531</v>
      </c>
      <c r="K9" s="53">
        <f t="shared" si="2"/>
        <v>534</v>
      </c>
      <c r="L9" s="60"/>
      <c r="M9" s="48">
        <v>2</v>
      </c>
      <c r="N9" s="53">
        <f t="shared" si="3"/>
        <v>2</v>
      </c>
      <c r="O9" s="60">
        <v>122</v>
      </c>
      <c r="P9" s="48">
        <v>6</v>
      </c>
      <c r="Q9" s="53">
        <f t="shared" si="4"/>
        <v>128</v>
      </c>
      <c r="R9" s="60">
        <v>334</v>
      </c>
      <c r="S9" s="48">
        <v>1</v>
      </c>
      <c r="T9" s="53">
        <f t="shared" si="5"/>
        <v>335</v>
      </c>
      <c r="U9" s="60">
        <v>2</v>
      </c>
      <c r="V9" s="48">
        <v>1</v>
      </c>
      <c r="W9" s="53">
        <f t="shared" si="6"/>
        <v>3</v>
      </c>
      <c r="X9" s="60">
        <v>514</v>
      </c>
      <c r="Y9" s="48">
        <v>77</v>
      </c>
      <c r="Z9" s="53">
        <f t="shared" si="7"/>
        <v>591</v>
      </c>
      <c r="AA9" s="60">
        <v>774</v>
      </c>
      <c r="AB9" s="48">
        <v>813</v>
      </c>
      <c r="AC9" s="53">
        <f t="shared" si="8"/>
        <v>1587</v>
      </c>
      <c r="AD9" s="60">
        <v>506</v>
      </c>
      <c r="AE9" s="48">
        <v>855</v>
      </c>
      <c r="AF9" s="53">
        <f t="shared" si="9"/>
        <v>1361</v>
      </c>
      <c r="AG9" s="60">
        <v>361</v>
      </c>
      <c r="AH9" s="48">
        <v>260</v>
      </c>
      <c r="AI9" s="53">
        <f t="shared" si="10"/>
        <v>621</v>
      </c>
      <c r="AJ9" s="60">
        <v>210</v>
      </c>
      <c r="AK9" s="48">
        <v>2495</v>
      </c>
      <c r="AL9" s="53">
        <f t="shared" si="11"/>
        <v>2705</v>
      </c>
      <c r="AM9" s="60">
        <v>19</v>
      </c>
      <c r="AN9" s="48">
        <v>163</v>
      </c>
      <c r="AO9" s="53">
        <f t="shared" si="12"/>
        <v>182</v>
      </c>
      <c r="AP9" s="60">
        <v>1</v>
      </c>
      <c r="AQ9" s="48">
        <v>242</v>
      </c>
      <c r="AR9" s="53">
        <f t="shared" si="13"/>
        <v>243</v>
      </c>
      <c r="AS9" s="60"/>
      <c r="AT9" s="48">
        <v>4</v>
      </c>
      <c r="AU9" s="53">
        <f t="shared" si="14"/>
        <v>4</v>
      </c>
      <c r="AV9" s="60"/>
      <c r="AW9" s="48">
        <v>14</v>
      </c>
      <c r="AX9" s="53">
        <f t="shared" si="15"/>
        <v>14</v>
      </c>
      <c r="AY9" s="60"/>
      <c r="AZ9" s="48">
        <v>146</v>
      </c>
      <c r="BA9" s="53">
        <f t="shared" si="16"/>
        <v>146</v>
      </c>
      <c r="BB9" s="60"/>
      <c r="BC9" s="48"/>
      <c r="BD9" s="53">
        <f t="shared" si="17"/>
        <v>0</v>
      </c>
      <c r="BE9" s="60">
        <v>145</v>
      </c>
      <c r="BF9" s="48">
        <v>12</v>
      </c>
      <c r="BG9" s="53">
        <f t="shared" si="18"/>
        <v>157</v>
      </c>
      <c r="BH9" s="60">
        <v>322</v>
      </c>
      <c r="BI9" s="48">
        <v>5</v>
      </c>
      <c r="BJ9" s="53">
        <f t="shared" si="19"/>
        <v>327</v>
      </c>
      <c r="BK9" s="64">
        <f t="shared" si="20"/>
        <v>10344</v>
      </c>
    </row>
    <row r="10" spans="1:63" x14ac:dyDescent="0.35">
      <c r="A10" s="116"/>
      <c r="B10" s="58">
        <v>4</v>
      </c>
      <c r="C10" s="60"/>
      <c r="D10" s="48"/>
      <c r="E10" s="53">
        <f t="shared" si="0"/>
        <v>0</v>
      </c>
      <c r="F10" s="60">
        <v>7</v>
      </c>
      <c r="G10" s="48">
        <v>2411</v>
      </c>
      <c r="H10" s="53">
        <f t="shared" si="1"/>
        <v>2418</v>
      </c>
      <c r="I10" s="60">
        <v>1</v>
      </c>
      <c r="J10" s="48">
        <v>299</v>
      </c>
      <c r="K10" s="53">
        <f t="shared" si="2"/>
        <v>300</v>
      </c>
      <c r="L10" s="60">
        <v>218</v>
      </c>
      <c r="M10" s="48">
        <v>91</v>
      </c>
      <c r="N10" s="53">
        <f t="shared" si="3"/>
        <v>309</v>
      </c>
      <c r="O10" s="60">
        <v>14</v>
      </c>
      <c r="P10" s="48">
        <v>7</v>
      </c>
      <c r="Q10" s="53">
        <f t="shared" si="4"/>
        <v>21</v>
      </c>
      <c r="R10" s="60">
        <v>1035</v>
      </c>
      <c r="S10" s="48">
        <v>1</v>
      </c>
      <c r="T10" s="53">
        <f t="shared" si="5"/>
        <v>1036</v>
      </c>
      <c r="U10" s="60">
        <v>13</v>
      </c>
      <c r="V10" s="48">
        <v>11</v>
      </c>
      <c r="W10" s="53">
        <f t="shared" si="6"/>
        <v>24</v>
      </c>
      <c r="X10" s="60">
        <v>533</v>
      </c>
      <c r="Y10" s="48">
        <v>9</v>
      </c>
      <c r="Z10" s="53">
        <f t="shared" si="7"/>
        <v>542</v>
      </c>
      <c r="AA10" s="60">
        <v>479</v>
      </c>
      <c r="AB10" s="48">
        <v>539</v>
      </c>
      <c r="AC10" s="53">
        <f t="shared" si="8"/>
        <v>1018</v>
      </c>
      <c r="AD10" s="60">
        <v>28</v>
      </c>
      <c r="AE10" s="48">
        <v>248</v>
      </c>
      <c r="AF10" s="53">
        <f t="shared" si="9"/>
        <v>276</v>
      </c>
      <c r="AG10" s="60">
        <v>382</v>
      </c>
      <c r="AH10" s="48">
        <v>433</v>
      </c>
      <c r="AI10" s="53">
        <f t="shared" si="10"/>
        <v>815</v>
      </c>
      <c r="AJ10" s="60">
        <v>531</v>
      </c>
      <c r="AK10" s="48">
        <v>684</v>
      </c>
      <c r="AL10" s="53">
        <f t="shared" si="11"/>
        <v>1215</v>
      </c>
      <c r="AM10" s="60">
        <v>3</v>
      </c>
      <c r="AN10" s="48">
        <v>31</v>
      </c>
      <c r="AO10" s="53">
        <f t="shared" si="12"/>
        <v>34</v>
      </c>
      <c r="AP10" s="60"/>
      <c r="AQ10" s="48">
        <v>126</v>
      </c>
      <c r="AR10" s="53">
        <f t="shared" si="13"/>
        <v>126</v>
      </c>
      <c r="AS10" s="60">
        <v>3</v>
      </c>
      <c r="AT10" s="48">
        <v>11</v>
      </c>
      <c r="AU10" s="53">
        <f t="shared" si="14"/>
        <v>14</v>
      </c>
      <c r="AV10" s="60"/>
      <c r="AW10" s="48">
        <v>50</v>
      </c>
      <c r="AX10" s="53">
        <f t="shared" si="15"/>
        <v>50</v>
      </c>
      <c r="AY10" s="60">
        <v>9</v>
      </c>
      <c r="AZ10" s="48">
        <v>138</v>
      </c>
      <c r="BA10" s="53">
        <f t="shared" si="16"/>
        <v>147</v>
      </c>
      <c r="BB10" s="60"/>
      <c r="BC10" s="48"/>
      <c r="BD10" s="53">
        <f t="shared" si="17"/>
        <v>0</v>
      </c>
      <c r="BE10" s="60">
        <v>85</v>
      </c>
      <c r="BF10" s="48">
        <v>10</v>
      </c>
      <c r="BG10" s="53">
        <f t="shared" si="18"/>
        <v>95</v>
      </c>
      <c r="BH10" s="60">
        <v>212</v>
      </c>
      <c r="BI10" s="48">
        <v>901</v>
      </c>
      <c r="BJ10" s="53">
        <f t="shared" si="19"/>
        <v>1113</v>
      </c>
      <c r="BK10" s="64">
        <f t="shared" si="20"/>
        <v>9553</v>
      </c>
    </row>
    <row r="11" spans="1:63" x14ac:dyDescent="0.35">
      <c r="A11" s="116">
        <v>2012</v>
      </c>
      <c r="B11" s="58">
        <v>1</v>
      </c>
      <c r="C11" s="60"/>
      <c r="D11" s="48"/>
      <c r="E11" s="53">
        <f t="shared" si="0"/>
        <v>0</v>
      </c>
      <c r="F11" s="60">
        <v>24</v>
      </c>
      <c r="G11" s="48">
        <v>1623</v>
      </c>
      <c r="H11" s="53">
        <f t="shared" si="1"/>
        <v>1647</v>
      </c>
      <c r="I11" s="60">
        <v>1</v>
      </c>
      <c r="J11" s="48">
        <v>241</v>
      </c>
      <c r="K11" s="53">
        <f t="shared" si="2"/>
        <v>242</v>
      </c>
      <c r="L11" s="60"/>
      <c r="M11" s="48">
        <v>397</v>
      </c>
      <c r="N11" s="53">
        <f t="shared" si="3"/>
        <v>397</v>
      </c>
      <c r="O11" s="60">
        <v>118</v>
      </c>
      <c r="P11" s="48">
        <v>3</v>
      </c>
      <c r="Q11" s="53">
        <f t="shared" si="4"/>
        <v>121</v>
      </c>
      <c r="R11" s="60">
        <v>300</v>
      </c>
      <c r="S11" s="48">
        <v>3</v>
      </c>
      <c r="T11" s="53">
        <f t="shared" si="5"/>
        <v>303</v>
      </c>
      <c r="U11" s="60">
        <v>12</v>
      </c>
      <c r="V11" s="48">
        <v>6</v>
      </c>
      <c r="W11" s="53">
        <f t="shared" si="6"/>
        <v>18</v>
      </c>
      <c r="X11" s="60">
        <v>1428</v>
      </c>
      <c r="Y11" s="48">
        <v>12</v>
      </c>
      <c r="Z11" s="53">
        <f t="shared" si="7"/>
        <v>1440</v>
      </c>
      <c r="AA11" s="60">
        <v>1699</v>
      </c>
      <c r="AB11" s="48">
        <v>329</v>
      </c>
      <c r="AC11" s="53">
        <f t="shared" si="8"/>
        <v>2028</v>
      </c>
      <c r="AD11" s="60">
        <v>353</v>
      </c>
      <c r="AE11" s="48">
        <v>743</v>
      </c>
      <c r="AF11" s="53">
        <f t="shared" si="9"/>
        <v>1096</v>
      </c>
      <c r="AG11" s="60">
        <v>69</v>
      </c>
      <c r="AH11" s="48">
        <v>453</v>
      </c>
      <c r="AI11" s="53">
        <f t="shared" si="10"/>
        <v>522</v>
      </c>
      <c r="AJ11" s="60">
        <v>40</v>
      </c>
      <c r="AK11" s="48">
        <v>1524</v>
      </c>
      <c r="AL11" s="53">
        <f t="shared" si="11"/>
        <v>1564</v>
      </c>
      <c r="AM11" s="60">
        <v>6</v>
      </c>
      <c r="AN11" s="48">
        <v>82</v>
      </c>
      <c r="AO11" s="53">
        <f t="shared" si="12"/>
        <v>88</v>
      </c>
      <c r="AP11" s="60">
        <v>6</v>
      </c>
      <c r="AQ11" s="48">
        <v>157</v>
      </c>
      <c r="AR11" s="53">
        <f t="shared" si="13"/>
        <v>163</v>
      </c>
      <c r="AS11" s="60"/>
      <c r="AT11" s="48">
        <v>8</v>
      </c>
      <c r="AU11" s="53">
        <f t="shared" si="14"/>
        <v>8</v>
      </c>
      <c r="AV11" s="60">
        <v>2</v>
      </c>
      <c r="AW11" s="48">
        <v>10</v>
      </c>
      <c r="AX11" s="53">
        <f t="shared" si="15"/>
        <v>12</v>
      </c>
      <c r="AY11" s="60">
        <v>15</v>
      </c>
      <c r="AZ11" s="48">
        <v>27</v>
      </c>
      <c r="BA11" s="53">
        <f t="shared" si="16"/>
        <v>42</v>
      </c>
      <c r="BB11" s="60"/>
      <c r="BC11" s="48">
        <v>1</v>
      </c>
      <c r="BD11" s="53">
        <f t="shared" si="17"/>
        <v>1</v>
      </c>
      <c r="BE11" s="60">
        <v>13</v>
      </c>
      <c r="BF11" s="48">
        <v>534</v>
      </c>
      <c r="BG11" s="53">
        <f t="shared" si="18"/>
        <v>547</v>
      </c>
      <c r="BH11" s="60">
        <v>186</v>
      </c>
      <c r="BI11" s="48">
        <v>2</v>
      </c>
      <c r="BJ11" s="53">
        <f t="shared" si="19"/>
        <v>188</v>
      </c>
      <c r="BK11" s="64">
        <f t="shared" si="20"/>
        <v>10427</v>
      </c>
    </row>
    <row r="12" spans="1:63" x14ac:dyDescent="0.35">
      <c r="A12" s="116"/>
      <c r="B12" s="58">
        <v>2</v>
      </c>
      <c r="C12" s="60">
        <v>1</v>
      </c>
      <c r="D12" s="48"/>
      <c r="E12" s="53">
        <f t="shared" si="0"/>
        <v>1</v>
      </c>
      <c r="F12" s="60">
        <v>5</v>
      </c>
      <c r="G12" s="48">
        <v>1436</v>
      </c>
      <c r="H12" s="53">
        <f t="shared" si="1"/>
        <v>1441</v>
      </c>
      <c r="I12" s="60"/>
      <c r="J12" s="48">
        <v>427</v>
      </c>
      <c r="K12" s="53">
        <f t="shared" si="2"/>
        <v>427</v>
      </c>
      <c r="L12" s="60"/>
      <c r="M12" s="48">
        <v>271</v>
      </c>
      <c r="N12" s="53">
        <f t="shared" si="3"/>
        <v>271</v>
      </c>
      <c r="O12" s="60">
        <v>54</v>
      </c>
      <c r="P12" s="48">
        <v>21</v>
      </c>
      <c r="Q12" s="53">
        <f t="shared" si="4"/>
        <v>75</v>
      </c>
      <c r="R12" s="60">
        <v>238</v>
      </c>
      <c r="S12" s="48">
        <v>4</v>
      </c>
      <c r="T12" s="53">
        <f t="shared" si="5"/>
        <v>242</v>
      </c>
      <c r="U12" s="60">
        <v>5</v>
      </c>
      <c r="V12" s="48">
        <v>25</v>
      </c>
      <c r="W12" s="53">
        <f t="shared" si="6"/>
        <v>30</v>
      </c>
      <c r="X12" s="60">
        <v>1037</v>
      </c>
      <c r="Y12" s="48">
        <v>20</v>
      </c>
      <c r="Z12" s="53">
        <f t="shared" si="7"/>
        <v>1057</v>
      </c>
      <c r="AA12" s="60">
        <v>288</v>
      </c>
      <c r="AB12" s="48">
        <v>104</v>
      </c>
      <c r="AC12" s="53">
        <f t="shared" si="8"/>
        <v>392</v>
      </c>
      <c r="AD12" s="60">
        <v>3</v>
      </c>
      <c r="AE12" s="48">
        <v>518</v>
      </c>
      <c r="AF12" s="53">
        <f t="shared" si="9"/>
        <v>521</v>
      </c>
      <c r="AG12" s="60">
        <v>44</v>
      </c>
      <c r="AH12" s="48">
        <v>144</v>
      </c>
      <c r="AI12" s="53">
        <f t="shared" si="10"/>
        <v>188</v>
      </c>
      <c r="AJ12" s="60">
        <v>72</v>
      </c>
      <c r="AK12" s="48">
        <v>1956</v>
      </c>
      <c r="AL12" s="53">
        <f t="shared" si="11"/>
        <v>2028</v>
      </c>
      <c r="AM12" s="60">
        <v>5</v>
      </c>
      <c r="AN12" s="48">
        <v>25</v>
      </c>
      <c r="AO12" s="53">
        <f t="shared" si="12"/>
        <v>30</v>
      </c>
      <c r="AP12" s="60"/>
      <c r="AQ12" s="48">
        <v>73</v>
      </c>
      <c r="AR12" s="53">
        <f t="shared" si="13"/>
        <v>73</v>
      </c>
      <c r="AS12" s="60">
        <v>1</v>
      </c>
      <c r="AT12" s="48">
        <v>1</v>
      </c>
      <c r="AU12" s="53">
        <f t="shared" si="14"/>
        <v>2</v>
      </c>
      <c r="AV12" s="60"/>
      <c r="AW12" s="48">
        <v>38</v>
      </c>
      <c r="AX12" s="53">
        <f t="shared" si="15"/>
        <v>38</v>
      </c>
      <c r="AY12" s="60">
        <v>19</v>
      </c>
      <c r="AZ12" s="48">
        <v>30</v>
      </c>
      <c r="BA12" s="53">
        <f t="shared" si="16"/>
        <v>49</v>
      </c>
      <c r="BB12" s="60"/>
      <c r="BC12" s="48"/>
      <c r="BD12" s="53">
        <f t="shared" si="17"/>
        <v>0</v>
      </c>
      <c r="BE12" s="60">
        <v>68</v>
      </c>
      <c r="BF12" s="48">
        <v>49</v>
      </c>
      <c r="BG12" s="53">
        <f t="shared" si="18"/>
        <v>117</v>
      </c>
      <c r="BH12" s="60">
        <v>547</v>
      </c>
      <c r="BI12" s="48">
        <v>103</v>
      </c>
      <c r="BJ12" s="53">
        <f t="shared" si="19"/>
        <v>650</v>
      </c>
      <c r="BK12" s="64">
        <f t="shared" si="20"/>
        <v>7632</v>
      </c>
    </row>
    <row r="13" spans="1:63" x14ac:dyDescent="0.35">
      <c r="A13" s="116"/>
      <c r="B13" s="58">
        <v>3</v>
      </c>
      <c r="C13" s="60"/>
      <c r="D13" s="48"/>
      <c r="E13" s="53">
        <f t="shared" si="0"/>
        <v>0</v>
      </c>
      <c r="F13" s="60">
        <v>120</v>
      </c>
      <c r="G13" s="48">
        <v>1544</v>
      </c>
      <c r="H13" s="53">
        <f t="shared" si="1"/>
        <v>1664</v>
      </c>
      <c r="I13" s="60"/>
      <c r="J13" s="48">
        <v>488</v>
      </c>
      <c r="K13" s="53">
        <f t="shared" si="2"/>
        <v>488</v>
      </c>
      <c r="L13" s="60"/>
      <c r="M13" s="48"/>
      <c r="N13" s="53">
        <f t="shared" si="3"/>
        <v>0</v>
      </c>
      <c r="O13" s="60">
        <v>555</v>
      </c>
      <c r="P13" s="48">
        <v>15</v>
      </c>
      <c r="Q13" s="53">
        <f t="shared" si="4"/>
        <v>570</v>
      </c>
      <c r="R13" s="60">
        <v>93</v>
      </c>
      <c r="S13" s="48">
        <v>1</v>
      </c>
      <c r="T13" s="53">
        <f t="shared" si="5"/>
        <v>94</v>
      </c>
      <c r="U13" s="60">
        <v>4</v>
      </c>
      <c r="V13" s="48">
        <v>3</v>
      </c>
      <c r="W13" s="53">
        <f t="shared" si="6"/>
        <v>7</v>
      </c>
      <c r="X13" s="60">
        <v>224</v>
      </c>
      <c r="Y13" s="48">
        <v>15</v>
      </c>
      <c r="Z13" s="53">
        <f t="shared" si="7"/>
        <v>239</v>
      </c>
      <c r="AA13" s="60">
        <v>293</v>
      </c>
      <c r="AB13" s="48">
        <v>1855</v>
      </c>
      <c r="AC13" s="53">
        <f t="shared" si="8"/>
        <v>2148</v>
      </c>
      <c r="AD13" s="60">
        <v>129</v>
      </c>
      <c r="AE13" s="48">
        <v>71</v>
      </c>
      <c r="AF13" s="53">
        <f t="shared" si="9"/>
        <v>200</v>
      </c>
      <c r="AG13" s="60">
        <v>178</v>
      </c>
      <c r="AH13" s="48">
        <v>819</v>
      </c>
      <c r="AI13" s="53">
        <f t="shared" si="10"/>
        <v>997</v>
      </c>
      <c r="AJ13" s="60">
        <v>294</v>
      </c>
      <c r="AK13" s="48">
        <v>2463</v>
      </c>
      <c r="AL13" s="53">
        <f t="shared" si="11"/>
        <v>2757</v>
      </c>
      <c r="AM13" s="60">
        <v>3</v>
      </c>
      <c r="AN13" s="48">
        <v>134</v>
      </c>
      <c r="AO13" s="53">
        <f t="shared" si="12"/>
        <v>137</v>
      </c>
      <c r="AP13" s="60">
        <v>25</v>
      </c>
      <c r="AQ13" s="48">
        <v>122</v>
      </c>
      <c r="AR13" s="53">
        <f t="shared" si="13"/>
        <v>147</v>
      </c>
      <c r="AS13" s="60">
        <v>2</v>
      </c>
      <c r="AT13" s="48">
        <v>7</v>
      </c>
      <c r="AU13" s="53">
        <f t="shared" si="14"/>
        <v>9</v>
      </c>
      <c r="AV13" s="60">
        <v>6</v>
      </c>
      <c r="AW13" s="48">
        <v>56</v>
      </c>
      <c r="AX13" s="53">
        <f t="shared" si="15"/>
        <v>62</v>
      </c>
      <c r="AY13" s="60">
        <v>11</v>
      </c>
      <c r="AZ13" s="48">
        <v>52</v>
      </c>
      <c r="BA13" s="53">
        <f t="shared" si="16"/>
        <v>63</v>
      </c>
      <c r="BB13" s="60"/>
      <c r="BC13" s="48">
        <v>37</v>
      </c>
      <c r="BD13" s="53">
        <f t="shared" si="17"/>
        <v>37</v>
      </c>
      <c r="BE13" s="60">
        <v>249</v>
      </c>
      <c r="BF13" s="48">
        <v>13</v>
      </c>
      <c r="BG13" s="53">
        <f t="shared" si="18"/>
        <v>262</v>
      </c>
      <c r="BH13" s="60">
        <v>256</v>
      </c>
      <c r="BI13" s="48">
        <v>28</v>
      </c>
      <c r="BJ13" s="53">
        <f t="shared" si="19"/>
        <v>284</v>
      </c>
      <c r="BK13" s="64">
        <f t="shared" si="20"/>
        <v>10165</v>
      </c>
    </row>
    <row r="14" spans="1:63" x14ac:dyDescent="0.35">
      <c r="A14" s="116"/>
      <c r="B14" s="58">
        <v>4</v>
      </c>
      <c r="C14" s="60"/>
      <c r="D14" s="48"/>
      <c r="E14" s="53">
        <f t="shared" si="0"/>
        <v>0</v>
      </c>
      <c r="F14" s="60">
        <v>16</v>
      </c>
      <c r="G14" s="48">
        <v>1432</v>
      </c>
      <c r="H14" s="53">
        <f t="shared" si="1"/>
        <v>1448</v>
      </c>
      <c r="I14" s="60">
        <v>1</v>
      </c>
      <c r="J14" s="48">
        <v>145</v>
      </c>
      <c r="K14" s="53">
        <f t="shared" si="2"/>
        <v>146</v>
      </c>
      <c r="L14" s="60"/>
      <c r="M14" s="48"/>
      <c r="N14" s="53">
        <f t="shared" si="3"/>
        <v>0</v>
      </c>
      <c r="O14" s="60">
        <v>158</v>
      </c>
      <c r="P14" s="48">
        <v>3</v>
      </c>
      <c r="Q14" s="53">
        <f t="shared" si="4"/>
        <v>161</v>
      </c>
      <c r="R14" s="60">
        <v>706</v>
      </c>
      <c r="S14" s="48">
        <v>6</v>
      </c>
      <c r="T14" s="53">
        <f t="shared" si="5"/>
        <v>712</v>
      </c>
      <c r="U14" s="60">
        <v>18</v>
      </c>
      <c r="V14" s="48">
        <v>20</v>
      </c>
      <c r="W14" s="53">
        <f t="shared" si="6"/>
        <v>38</v>
      </c>
      <c r="X14" s="60">
        <v>688</v>
      </c>
      <c r="Y14" s="48">
        <v>21</v>
      </c>
      <c r="Z14" s="53">
        <f t="shared" si="7"/>
        <v>709</v>
      </c>
      <c r="AA14" s="60">
        <v>147</v>
      </c>
      <c r="AB14" s="48">
        <v>853</v>
      </c>
      <c r="AC14" s="53">
        <f t="shared" si="8"/>
        <v>1000</v>
      </c>
      <c r="AD14" s="60">
        <v>86</v>
      </c>
      <c r="AE14" s="48">
        <v>243</v>
      </c>
      <c r="AF14" s="53">
        <f t="shared" si="9"/>
        <v>329</v>
      </c>
      <c r="AG14" s="60">
        <v>309</v>
      </c>
      <c r="AH14" s="48">
        <v>281</v>
      </c>
      <c r="AI14" s="53">
        <f t="shared" si="10"/>
        <v>590</v>
      </c>
      <c r="AJ14" s="60">
        <v>213</v>
      </c>
      <c r="AK14" s="48">
        <v>874</v>
      </c>
      <c r="AL14" s="53">
        <f t="shared" si="11"/>
        <v>1087</v>
      </c>
      <c r="AM14" s="60">
        <v>2</v>
      </c>
      <c r="AN14" s="48">
        <v>63</v>
      </c>
      <c r="AO14" s="53">
        <f t="shared" si="12"/>
        <v>65</v>
      </c>
      <c r="AP14" s="60"/>
      <c r="AQ14" s="48">
        <v>148</v>
      </c>
      <c r="AR14" s="53">
        <f t="shared" si="13"/>
        <v>148</v>
      </c>
      <c r="AS14" s="60"/>
      <c r="AT14" s="48">
        <v>2</v>
      </c>
      <c r="AU14" s="53">
        <f t="shared" si="14"/>
        <v>2</v>
      </c>
      <c r="AV14" s="60"/>
      <c r="AW14" s="48">
        <v>3</v>
      </c>
      <c r="AX14" s="53">
        <f t="shared" si="15"/>
        <v>3</v>
      </c>
      <c r="AY14" s="60"/>
      <c r="AZ14" s="48">
        <v>31</v>
      </c>
      <c r="BA14" s="53">
        <f t="shared" si="16"/>
        <v>31</v>
      </c>
      <c r="BB14" s="60"/>
      <c r="BC14" s="48"/>
      <c r="BD14" s="53">
        <f t="shared" si="17"/>
        <v>0</v>
      </c>
      <c r="BE14" s="60">
        <v>66</v>
      </c>
      <c r="BF14" s="48">
        <v>10</v>
      </c>
      <c r="BG14" s="53">
        <f t="shared" si="18"/>
        <v>76</v>
      </c>
      <c r="BH14" s="60">
        <v>124</v>
      </c>
      <c r="BI14" s="48">
        <v>318</v>
      </c>
      <c r="BJ14" s="53">
        <f t="shared" si="19"/>
        <v>442</v>
      </c>
      <c r="BK14" s="64">
        <f t="shared" si="20"/>
        <v>6987</v>
      </c>
    </row>
    <row r="15" spans="1:63" x14ac:dyDescent="0.35">
      <c r="A15" s="116">
        <v>2013</v>
      </c>
      <c r="B15" s="58">
        <v>1</v>
      </c>
      <c r="C15" s="60"/>
      <c r="D15" s="48"/>
      <c r="E15" s="53">
        <f t="shared" si="0"/>
        <v>0</v>
      </c>
      <c r="F15" s="60">
        <v>8</v>
      </c>
      <c r="G15" s="48">
        <v>1268</v>
      </c>
      <c r="H15" s="53">
        <f t="shared" si="1"/>
        <v>1276</v>
      </c>
      <c r="I15" s="60">
        <v>1</v>
      </c>
      <c r="J15" s="48">
        <v>543</v>
      </c>
      <c r="K15" s="53">
        <f t="shared" si="2"/>
        <v>544</v>
      </c>
      <c r="L15" s="60"/>
      <c r="M15" s="48"/>
      <c r="N15" s="53">
        <f t="shared" si="3"/>
        <v>0</v>
      </c>
      <c r="O15" s="60">
        <v>94</v>
      </c>
      <c r="P15" s="48">
        <v>14</v>
      </c>
      <c r="Q15" s="53">
        <f t="shared" si="4"/>
        <v>108</v>
      </c>
      <c r="R15" s="60">
        <v>447</v>
      </c>
      <c r="S15" s="48">
        <v>1</v>
      </c>
      <c r="T15" s="53">
        <f t="shared" si="5"/>
        <v>448</v>
      </c>
      <c r="U15" s="60">
        <v>26</v>
      </c>
      <c r="V15" s="48">
        <v>11</v>
      </c>
      <c r="W15" s="53">
        <f t="shared" si="6"/>
        <v>37</v>
      </c>
      <c r="X15" s="60">
        <v>396</v>
      </c>
      <c r="Y15" s="48">
        <v>3</v>
      </c>
      <c r="Z15" s="53">
        <f t="shared" si="7"/>
        <v>399</v>
      </c>
      <c r="AA15" s="60">
        <v>637</v>
      </c>
      <c r="AB15" s="48">
        <v>316</v>
      </c>
      <c r="AC15" s="53">
        <f t="shared" si="8"/>
        <v>953</v>
      </c>
      <c r="AD15" s="60">
        <v>153</v>
      </c>
      <c r="AE15" s="48">
        <v>53</v>
      </c>
      <c r="AF15" s="53">
        <f t="shared" si="9"/>
        <v>206</v>
      </c>
      <c r="AG15" s="60">
        <v>25</v>
      </c>
      <c r="AH15" s="48">
        <v>624</v>
      </c>
      <c r="AI15" s="53">
        <f t="shared" si="10"/>
        <v>649</v>
      </c>
      <c r="AJ15" s="60">
        <v>164</v>
      </c>
      <c r="AK15" s="48">
        <v>1311</v>
      </c>
      <c r="AL15" s="53">
        <f t="shared" si="11"/>
        <v>1475</v>
      </c>
      <c r="AM15" s="60">
        <v>12</v>
      </c>
      <c r="AN15" s="48">
        <v>84</v>
      </c>
      <c r="AO15" s="53">
        <f t="shared" si="12"/>
        <v>96</v>
      </c>
      <c r="AP15" s="60"/>
      <c r="AQ15" s="48">
        <v>37</v>
      </c>
      <c r="AR15" s="53">
        <f t="shared" si="13"/>
        <v>37</v>
      </c>
      <c r="AS15" s="60"/>
      <c r="AT15" s="48">
        <v>1</v>
      </c>
      <c r="AU15" s="53">
        <f t="shared" si="14"/>
        <v>1</v>
      </c>
      <c r="AV15" s="60"/>
      <c r="AW15" s="48">
        <v>9</v>
      </c>
      <c r="AX15" s="53">
        <f t="shared" si="15"/>
        <v>9</v>
      </c>
      <c r="AY15" s="60">
        <v>4</v>
      </c>
      <c r="AZ15" s="48">
        <v>20</v>
      </c>
      <c r="BA15" s="53">
        <f t="shared" si="16"/>
        <v>24</v>
      </c>
      <c r="BB15" s="60"/>
      <c r="BC15" s="48"/>
      <c r="BD15" s="53">
        <f t="shared" si="17"/>
        <v>0</v>
      </c>
      <c r="BE15" s="60">
        <v>100</v>
      </c>
      <c r="BF15" s="48">
        <v>1</v>
      </c>
      <c r="BG15" s="53">
        <f t="shared" si="18"/>
        <v>101</v>
      </c>
      <c r="BH15" s="60">
        <v>192</v>
      </c>
      <c r="BI15" s="48">
        <v>223</v>
      </c>
      <c r="BJ15" s="53">
        <f t="shared" si="19"/>
        <v>415</v>
      </c>
      <c r="BK15" s="64">
        <f t="shared" si="20"/>
        <v>6778</v>
      </c>
    </row>
    <row r="16" spans="1:63" x14ac:dyDescent="0.35">
      <c r="A16" s="116"/>
      <c r="B16" s="58">
        <v>2</v>
      </c>
      <c r="C16" s="60"/>
      <c r="D16" s="48"/>
      <c r="E16" s="53">
        <f t="shared" si="0"/>
        <v>0</v>
      </c>
      <c r="F16" s="60">
        <v>108</v>
      </c>
      <c r="G16" s="48">
        <v>1661</v>
      </c>
      <c r="H16" s="53">
        <f t="shared" si="1"/>
        <v>1769</v>
      </c>
      <c r="I16" s="60">
        <v>2</v>
      </c>
      <c r="J16" s="48">
        <v>290</v>
      </c>
      <c r="K16" s="53">
        <f t="shared" si="2"/>
        <v>292</v>
      </c>
      <c r="L16" s="60">
        <v>1</v>
      </c>
      <c r="M16" s="48">
        <v>90</v>
      </c>
      <c r="N16" s="53">
        <f t="shared" si="3"/>
        <v>91</v>
      </c>
      <c r="O16" s="60">
        <v>75</v>
      </c>
      <c r="P16" s="48">
        <v>117</v>
      </c>
      <c r="Q16" s="53">
        <f t="shared" si="4"/>
        <v>192</v>
      </c>
      <c r="R16" s="60">
        <v>747</v>
      </c>
      <c r="S16" s="48">
        <v>2</v>
      </c>
      <c r="T16" s="53">
        <f t="shared" si="5"/>
        <v>749</v>
      </c>
      <c r="U16" s="60">
        <v>8</v>
      </c>
      <c r="V16" s="48">
        <v>10</v>
      </c>
      <c r="W16" s="53">
        <f t="shared" si="6"/>
        <v>18</v>
      </c>
      <c r="X16" s="60">
        <v>238</v>
      </c>
      <c r="Y16" s="48">
        <v>13</v>
      </c>
      <c r="Z16" s="53">
        <f t="shared" si="7"/>
        <v>251</v>
      </c>
      <c r="AA16" s="60">
        <v>353</v>
      </c>
      <c r="AB16" s="48">
        <v>369</v>
      </c>
      <c r="AC16" s="53">
        <f t="shared" si="8"/>
        <v>722</v>
      </c>
      <c r="AD16" s="60">
        <v>43</v>
      </c>
      <c r="AE16" s="48">
        <v>507</v>
      </c>
      <c r="AF16" s="53">
        <f t="shared" si="9"/>
        <v>550</v>
      </c>
      <c r="AG16" s="60">
        <v>61</v>
      </c>
      <c r="AH16" s="48">
        <v>1049</v>
      </c>
      <c r="AI16" s="53">
        <f t="shared" si="10"/>
        <v>1110</v>
      </c>
      <c r="AJ16" s="60">
        <v>111</v>
      </c>
      <c r="AK16" s="48">
        <v>1029</v>
      </c>
      <c r="AL16" s="53">
        <f t="shared" si="11"/>
        <v>1140</v>
      </c>
      <c r="AM16" s="60">
        <v>1</v>
      </c>
      <c r="AN16" s="48">
        <v>285</v>
      </c>
      <c r="AO16" s="53">
        <f t="shared" si="12"/>
        <v>286</v>
      </c>
      <c r="AP16" s="60"/>
      <c r="AQ16" s="48">
        <v>246</v>
      </c>
      <c r="AR16" s="53">
        <f t="shared" si="13"/>
        <v>246</v>
      </c>
      <c r="AS16" s="60"/>
      <c r="AT16" s="48">
        <v>16</v>
      </c>
      <c r="AU16" s="53">
        <f t="shared" si="14"/>
        <v>16</v>
      </c>
      <c r="AV16" s="60">
        <v>1</v>
      </c>
      <c r="AW16" s="48">
        <v>24</v>
      </c>
      <c r="AX16" s="53">
        <f t="shared" si="15"/>
        <v>25</v>
      </c>
      <c r="AY16" s="60">
        <v>18</v>
      </c>
      <c r="AZ16" s="48">
        <v>76</v>
      </c>
      <c r="BA16" s="53">
        <f t="shared" si="16"/>
        <v>94</v>
      </c>
      <c r="BB16" s="60"/>
      <c r="BC16" s="48"/>
      <c r="BD16" s="53">
        <f t="shared" si="17"/>
        <v>0</v>
      </c>
      <c r="BE16" s="60">
        <v>18</v>
      </c>
      <c r="BF16" s="48">
        <v>55</v>
      </c>
      <c r="BG16" s="53">
        <f t="shared" si="18"/>
        <v>73</v>
      </c>
      <c r="BH16" s="60">
        <v>427</v>
      </c>
      <c r="BI16" s="48">
        <v>220</v>
      </c>
      <c r="BJ16" s="53">
        <f t="shared" si="19"/>
        <v>647</v>
      </c>
      <c r="BK16" s="64">
        <f t="shared" si="20"/>
        <v>8271</v>
      </c>
    </row>
    <row r="17" spans="1:63" x14ac:dyDescent="0.35">
      <c r="A17" s="116"/>
      <c r="B17" s="58">
        <v>3</v>
      </c>
      <c r="C17" s="60">
        <v>1</v>
      </c>
      <c r="D17" s="48">
        <v>2</v>
      </c>
      <c r="E17" s="53">
        <f t="shared" si="0"/>
        <v>3</v>
      </c>
      <c r="F17" s="60">
        <v>124</v>
      </c>
      <c r="G17" s="48">
        <v>1925</v>
      </c>
      <c r="H17" s="53">
        <f t="shared" si="1"/>
        <v>2049</v>
      </c>
      <c r="I17" s="60">
        <v>3</v>
      </c>
      <c r="J17" s="48">
        <v>801</v>
      </c>
      <c r="K17" s="53">
        <f t="shared" si="2"/>
        <v>804</v>
      </c>
      <c r="L17" s="60">
        <v>8</v>
      </c>
      <c r="M17" s="48">
        <v>1</v>
      </c>
      <c r="N17" s="53">
        <f t="shared" si="3"/>
        <v>9</v>
      </c>
      <c r="O17" s="60">
        <v>110</v>
      </c>
      <c r="P17" s="48">
        <v>35</v>
      </c>
      <c r="Q17" s="53">
        <f t="shared" si="4"/>
        <v>145</v>
      </c>
      <c r="R17" s="60">
        <v>682</v>
      </c>
      <c r="S17" s="48">
        <v>4</v>
      </c>
      <c r="T17" s="53">
        <f t="shared" si="5"/>
        <v>686</v>
      </c>
      <c r="U17" s="60">
        <v>5</v>
      </c>
      <c r="V17" s="48">
        <v>29</v>
      </c>
      <c r="W17" s="53">
        <f t="shared" si="6"/>
        <v>34</v>
      </c>
      <c r="X17" s="60">
        <v>283</v>
      </c>
      <c r="Y17" s="48">
        <v>24</v>
      </c>
      <c r="Z17" s="53">
        <f t="shared" si="7"/>
        <v>307</v>
      </c>
      <c r="AA17" s="60">
        <v>153</v>
      </c>
      <c r="AB17" s="48">
        <v>1542</v>
      </c>
      <c r="AC17" s="53">
        <f t="shared" si="8"/>
        <v>1695</v>
      </c>
      <c r="AD17" s="60">
        <v>2</v>
      </c>
      <c r="AE17" s="48">
        <v>964</v>
      </c>
      <c r="AF17" s="53">
        <f t="shared" si="9"/>
        <v>966</v>
      </c>
      <c r="AG17" s="60">
        <v>34</v>
      </c>
      <c r="AH17" s="48">
        <v>433</v>
      </c>
      <c r="AI17" s="53">
        <f t="shared" si="10"/>
        <v>467</v>
      </c>
      <c r="AJ17" s="60">
        <v>273</v>
      </c>
      <c r="AK17" s="48">
        <v>805</v>
      </c>
      <c r="AL17" s="53">
        <f t="shared" si="11"/>
        <v>1078</v>
      </c>
      <c r="AM17" s="60">
        <v>7</v>
      </c>
      <c r="AN17" s="48">
        <v>90</v>
      </c>
      <c r="AO17" s="53">
        <f t="shared" si="12"/>
        <v>97</v>
      </c>
      <c r="AP17" s="60">
        <v>16</v>
      </c>
      <c r="AQ17" s="48">
        <v>89</v>
      </c>
      <c r="AR17" s="53">
        <f t="shared" si="13"/>
        <v>105</v>
      </c>
      <c r="AS17" s="60"/>
      <c r="AT17" s="48">
        <v>69</v>
      </c>
      <c r="AU17" s="53">
        <f t="shared" si="14"/>
        <v>69</v>
      </c>
      <c r="AV17" s="60">
        <v>2</v>
      </c>
      <c r="AW17" s="48">
        <v>19</v>
      </c>
      <c r="AX17" s="53">
        <f t="shared" si="15"/>
        <v>21</v>
      </c>
      <c r="AY17" s="60">
        <v>17</v>
      </c>
      <c r="AZ17" s="48">
        <v>93</v>
      </c>
      <c r="BA17" s="53">
        <f t="shared" si="16"/>
        <v>110</v>
      </c>
      <c r="BB17" s="60"/>
      <c r="BC17" s="48"/>
      <c r="BD17" s="53">
        <f t="shared" si="17"/>
        <v>0</v>
      </c>
      <c r="BE17" s="60">
        <v>270</v>
      </c>
      <c r="BF17" s="48">
        <v>59</v>
      </c>
      <c r="BG17" s="53">
        <f t="shared" si="18"/>
        <v>329</v>
      </c>
      <c r="BH17" s="60">
        <v>51</v>
      </c>
      <c r="BI17" s="48">
        <v>169</v>
      </c>
      <c r="BJ17" s="53">
        <f t="shared" si="19"/>
        <v>220</v>
      </c>
      <c r="BK17" s="64">
        <f t="shared" si="20"/>
        <v>9194</v>
      </c>
    </row>
    <row r="18" spans="1:63" x14ac:dyDescent="0.35">
      <c r="A18" s="116"/>
      <c r="B18" s="58">
        <v>4</v>
      </c>
      <c r="C18" s="60"/>
      <c r="D18" s="48"/>
      <c r="E18" s="53">
        <f t="shared" si="0"/>
        <v>0</v>
      </c>
      <c r="F18" s="60"/>
      <c r="G18" s="48">
        <v>2037</v>
      </c>
      <c r="H18" s="53">
        <f t="shared" si="1"/>
        <v>2037</v>
      </c>
      <c r="I18" s="60">
        <v>3</v>
      </c>
      <c r="J18" s="48">
        <v>423</v>
      </c>
      <c r="K18" s="53">
        <f t="shared" si="2"/>
        <v>426</v>
      </c>
      <c r="L18" s="60">
        <v>2</v>
      </c>
      <c r="M18" s="48">
        <v>1</v>
      </c>
      <c r="N18" s="53">
        <f t="shared" si="3"/>
        <v>3</v>
      </c>
      <c r="O18" s="60">
        <v>42</v>
      </c>
      <c r="P18" s="48">
        <v>232</v>
      </c>
      <c r="Q18" s="53">
        <f t="shared" si="4"/>
        <v>274</v>
      </c>
      <c r="R18" s="60">
        <v>157</v>
      </c>
      <c r="S18" s="48">
        <v>83</v>
      </c>
      <c r="T18" s="53">
        <f t="shared" si="5"/>
        <v>240</v>
      </c>
      <c r="U18" s="60">
        <v>4</v>
      </c>
      <c r="V18" s="48">
        <v>32</v>
      </c>
      <c r="W18" s="53">
        <f t="shared" si="6"/>
        <v>36</v>
      </c>
      <c r="X18" s="60">
        <v>85</v>
      </c>
      <c r="Y18" s="48">
        <v>35</v>
      </c>
      <c r="Z18" s="53">
        <f t="shared" si="7"/>
        <v>120</v>
      </c>
      <c r="AA18" s="60">
        <v>210</v>
      </c>
      <c r="AB18" s="48">
        <v>406</v>
      </c>
      <c r="AC18" s="53">
        <f t="shared" si="8"/>
        <v>616</v>
      </c>
      <c r="AD18" s="60">
        <v>5</v>
      </c>
      <c r="AE18" s="48">
        <v>330</v>
      </c>
      <c r="AF18" s="53">
        <f t="shared" si="9"/>
        <v>335</v>
      </c>
      <c r="AG18" s="60">
        <v>28</v>
      </c>
      <c r="AH18" s="48">
        <v>455</v>
      </c>
      <c r="AI18" s="53">
        <f t="shared" si="10"/>
        <v>483</v>
      </c>
      <c r="AJ18" s="60">
        <v>88</v>
      </c>
      <c r="AK18" s="48">
        <v>1833</v>
      </c>
      <c r="AL18" s="53">
        <f t="shared" si="11"/>
        <v>1921</v>
      </c>
      <c r="AM18" s="60">
        <v>1</v>
      </c>
      <c r="AN18" s="48">
        <v>138</v>
      </c>
      <c r="AO18" s="53">
        <f t="shared" si="12"/>
        <v>139</v>
      </c>
      <c r="AP18" s="60"/>
      <c r="AQ18" s="48">
        <v>124</v>
      </c>
      <c r="AR18" s="53">
        <f t="shared" si="13"/>
        <v>124</v>
      </c>
      <c r="AS18" s="60"/>
      <c r="AT18" s="48">
        <v>48</v>
      </c>
      <c r="AU18" s="53">
        <f t="shared" si="14"/>
        <v>48</v>
      </c>
      <c r="AV18" s="60">
        <v>1</v>
      </c>
      <c r="AW18" s="48">
        <v>15</v>
      </c>
      <c r="AX18" s="53">
        <f t="shared" si="15"/>
        <v>16</v>
      </c>
      <c r="AY18" s="60">
        <v>3</v>
      </c>
      <c r="AZ18" s="48">
        <v>44</v>
      </c>
      <c r="BA18" s="53">
        <f t="shared" si="16"/>
        <v>47</v>
      </c>
      <c r="BB18" s="60"/>
      <c r="BC18" s="48"/>
      <c r="BD18" s="53">
        <f t="shared" si="17"/>
        <v>0</v>
      </c>
      <c r="BE18" s="60">
        <v>21</v>
      </c>
      <c r="BF18" s="48">
        <v>18</v>
      </c>
      <c r="BG18" s="53">
        <f t="shared" si="18"/>
        <v>39</v>
      </c>
      <c r="BH18" s="60">
        <v>86</v>
      </c>
      <c r="BI18" s="48">
        <v>577</v>
      </c>
      <c r="BJ18" s="53">
        <f t="shared" si="19"/>
        <v>663</v>
      </c>
      <c r="BK18" s="64">
        <f t="shared" si="20"/>
        <v>7567</v>
      </c>
    </row>
    <row r="19" spans="1:63" x14ac:dyDescent="0.35">
      <c r="A19" s="116">
        <v>2014</v>
      </c>
      <c r="B19" s="58">
        <v>1</v>
      </c>
      <c r="C19" s="60"/>
      <c r="D19" s="48">
        <v>30</v>
      </c>
      <c r="E19" s="53">
        <f t="shared" si="0"/>
        <v>30</v>
      </c>
      <c r="F19" s="60">
        <v>15</v>
      </c>
      <c r="G19" s="48">
        <v>1831</v>
      </c>
      <c r="H19" s="53">
        <f t="shared" si="1"/>
        <v>1846</v>
      </c>
      <c r="I19" s="60">
        <v>2</v>
      </c>
      <c r="J19" s="48">
        <v>277</v>
      </c>
      <c r="K19" s="53">
        <f t="shared" si="2"/>
        <v>279</v>
      </c>
      <c r="L19" s="60">
        <v>2</v>
      </c>
      <c r="M19" s="48">
        <v>1</v>
      </c>
      <c r="N19" s="53">
        <f t="shared" si="3"/>
        <v>3</v>
      </c>
      <c r="O19" s="60">
        <v>51</v>
      </c>
      <c r="P19" s="48">
        <v>21</v>
      </c>
      <c r="Q19" s="53">
        <f t="shared" si="4"/>
        <v>72</v>
      </c>
      <c r="R19" s="60">
        <v>89</v>
      </c>
      <c r="S19" s="48">
        <v>98</v>
      </c>
      <c r="T19" s="53">
        <f t="shared" si="5"/>
        <v>187</v>
      </c>
      <c r="U19" s="60">
        <v>24</v>
      </c>
      <c r="V19" s="48">
        <v>27</v>
      </c>
      <c r="W19" s="53">
        <f t="shared" si="6"/>
        <v>51</v>
      </c>
      <c r="X19" s="60">
        <v>547</v>
      </c>
      <c r="Y19" s="48">
        <v>42</v>
      </c>
      <c r="Z19" s="53">
        <f t="shared" si="7"/>
        <v>589</v>
      </c>
      <c r="AA19" s="60">
        <v>1342</v>
      </c>
      <c r="AB19" s="48">
        <v>818</v>
      </c>
      <c r="AC19" s="53">
        <f t="shared" si="8"/>
        <v>2160</v>
      </c>
      <c r="AD19" s="60">
        <v>113</v>
      </c>
      <c r="AE19" s="48">
        <v>329</v>
      </c>
      <c r="AF19" s="53">
        <f t="shared" si="9"/>
        <v>442</v>
      </c>
      <c r="AG19" s="60">
        <v>60</v>
      </c>
      <c r="AH19" s="48">
        <v>1032</v>
      </c>
      <c r="AI19" s="53">
        <f t="shared" si="10"/>
        <v>1092</v>
      </c>
      <c r="AJ19" s="60">
        <v>124</v>
      </c>
      <c r="AK19" s="48">
        <v>810</v>
      </c>
      <c r="AL19" s="53">
        <f t="shared" si="11"/>
        <v>934</v>
      </c>
      <c r="AM19" s="60">
        <v>4</v>
      </c>
      <c r="AN19" s="48">
        <v>93</v>
      </c>
      <c r="AO19" s="53">
        <f t="shared" si="12"/>
        <v>97</v>
      </c>
      <c r="AP19" s="60"/>
      <c r="AQ19" s="48">
        <v>158</v>
      </c>
      <c r="AR19" s="53">
        <f t="shared" si="13"/>
        <v>158</v>
      </c>
      <c r="AS19" s="60"/>
      <c r="AT19" s="48">
        <v>17</v>
      </c>
      <c r="AU19" s="53">
        <f t="shared" si="14"/>
        <v>17</v>
      </c>
      <c r="AV19" s="60"/>
      <c r="AW19" s="48">
        <v>29</v>
      </c>
      <c r="AX19" s="53">
        <f t="shared" si="15"/>
        <v>29</v>
      </c>
      <c r="AY19" s="60">
        <v>376</v>
      </c>
      <c r="AZ19" s="48">
        <v>70</v>
      </c>
      <c r="BA19" s="53">
        <f t="shared" si="16"/>
        <v>446</v>
      </c>
      <c r="BB19" s="60"/>
      <c r="BC19" s="48"/>
      <c r="BD19" s="53">
        <f t="shared" si="17"/>
        <v>0</v>
      </c>
      <c r="BE19" s="60">
        <v>34</v>
      </c>
      <c r="BF19" s="48">
        <v>93</v>
      </c>
      <c r="BG19" s="53">
        <f t="shared" si="18"/>
        <v>127</v>
      </c>
      <c r="BH19" s="60">
        <v>102</v>
      </c>
      <c r="BI19" s="48">
        <v>368</v>
      </c>
      <c r="BJ19" s="53">
        <f t="shared" si="19"/>
        <v>470</v>
      </c>
      <c r="BK19" s="64">
        <f t="shared" si="20"/>
        <v>9029</v>
      </c>
    </row>
    <row r="20" spans="1:63" x14ac:dyDescent="0.35">
      <c r="A20" s="116"/>
      <c r="B20" s="58">
        <v>2</v>
      </c>
      <c r="C20" s="60">
        <v>3</v>
      </c>
      <c r="D20" s="48">
        <v>2</v>
      </c>
      <c r="E20" s="53">
        <f t="shared" si="0"/>
        <v>5</v>
      </c>
      <c r="F20" s="60">
        <v>7</v>
      </c>
      <c r="G20" s="48">
        <v>546</v>
      </c>
      <c r="H20" s="53">
        <f t="shared" si="1"/>
        <v>553</v>
      </c>
      <c r="I20" s="60">
        <v>1</v>
      </c>
      <c r="J20" s="48">
        <v>294</v>
      </c>
      <c r="K20" s="53">
        <f t="shared" si="2"/>
        <v>295</v>
      </c>
      <c r="L20" s="60">
        <v>195</v>
      </c>
      <c r="M20" s="48">
        <v>91</v>
      </c>
      <c r="N20" s="53">
        <f t="shared" si="3"/>
        <v>286</v>
      </c>
      <c r="O20" s="60">
        <v>152</v>
      </c>
      <c r="P20" s="48">
        <v>16</v>
      </c>
      <c r="Q20" s="53">
        <f t="shared" si="4"/>
        <v>168</v>
      </c>
      <c r="R20" s="60">
        <v>146</v>
      </c>
      <c r="S20" s="48">
        <v>179</v>
      </c>
      <c r="T20" s="53">
        <f t="shared" si="5"/>
        <v>325</v>
      </c>
      <c r="U20" s="60">
        <v>8</v>
      </c>
      <c r="V20" s="48">
        <v>23</v>
      </c>
      <c r="W20" s="53">
        <f t="shared" si="6"/>
        <v>31</v>
      </c>
      <c r="X20" s="60">
        <v>685</v>
      </c>
      <c r="Y20" s="48">
        <v>31</v>
      </c>
      <c r="Z20" s="53">
        <f t="shared" si="7"/>
        <v>716</v>
      </c>
      <c r="AA20" s="60">
        <v>937</v>
      </c>
      <c r="AB20" s="48">
        <v>1101</v>
      </c>
      <c r="AC20" s="53">
        <f t="shared" si="8"/>
        <v>2038</v>
      </c>
      <c r="AD20" s="60">
        <v>4</v>
      </c>
      <c r="AE20" s="48">
        <v>375</v>
      </c>
      <c r="AF20" s="53">
        <f t="shared" si="9"/>
        <v>379</v>
      </c>
      <c r="AG20" s="60">
        <v>60</v>
      </c>
      <c r="AH20" s="48">
        <v>553</v>
      </c>
      <c r="AI20" s="53">
        <f t="shared" si="10"/>
        <v>613</v>
      </c>
      <c r="AJ20" s="60">
        <v>128</v>
      </c>
      <c r="AK20" s="48">
        <v>1374</v>
      </c>
      <c r="AL20" s="53">
        <f t="shared" si="11"/>
        <v>1502</v>
      </c>
      <c r="AM20" s="60">
        <v>9</v>
      </c>
      <c r="AN20" s="48">
        <v>208</v>
      </c>
      <c r="AO20" s="53">
        <f t="shared" si="12"/>
        <v>217</v>
      </c>
      <c r="AP20" s="60">
        <v>1</v>
      </c>
      <c r="AQ20" s="48">
        <v>219</v>
      </c>
      <c r="AR20" s="53">
        <f t="shared" si="13"/>
        <v>220</v>
      </c>
      <c r="AS20" s="60">
        <v>9</v>
      </c>
      <c r="AT20" s="48">
        <v>10</v>
      </c>
      <c r="AU20" s="53">
        <f t="shared" si="14"/>
        <v>19</v>
      </c>
      <c r="AV20" s="60"/>
      <c r="AW20" s="48">
        <v>53</v>
      </c>
      <c r="AX20" s="53">
        <f t="shared" si="15"/>
        <v>53</v>
      </c>
      <c r="AY20" s="60">
        <v>99</v>
      </c>
      <c r="AZ20" s="48">
        <v>46</v>
      </c>
      <c r="BA20" s="53">
        <f t="shared" si="16"/>
        <v>145</v>
      </c>
      <c r="BB20" s="60"/>
      <c r="BC20" s="48"/>
      <c r="BD20" s="53">
        <f t="shared" si="17"/>
        <v>0</v>
      </c>
      <c r="BE20" s="60">
        <v>16</v>
      </c>
      <c r="BF20" s="48">
        <v>66</v>
      </c>
      <c r="BG20" s="53">
        <f t="shared" si="18"/>
        <v>82</v>
      </c>
      <c r="BH20" s="60">
        <v>354</v>
      </c>
      <c r="BI20" s="48">
        <v>886</v>
      </c>
      <c r="BJ20" s="53">
        <f t="shared" si="19"/>
        <v>1240</v>
      </c>
      <c r="BK20" s="64">
        <f t="shared" si="20"/>
        <v>8887</v>
      </c>
    </row>
    <row r="21" spans="1:63" x14ac:dyDescent="0.35">
      <c r="A21" s="116"/>
      <c r="B21" s="58">
        <v>3</v>
      </c>
      <c r="C21" s="60">
        <v>2472</v>
      </c>
      <c r="D21" s="48">
        <v>16</v>
      </c>
      <c r="E21" s="53">
        <f t="shared" si="0"/>
        <v>2488</v>
      </c>
      <c r="F21" s="60"/>
      <c r="G21" s="48">
        <v>899</v>
      </c>
      <c r="H21" s="53">
        <f t="shared" si="1"/>
        <v>899</v>
      </c>
      <c r="I21" s="60"/>
      <c r="J21" s="48">
        <v>183</v>
      </c>
      <c r="K21" s="53">
        <f t="shared" si="2"/>
        <v>183</v>
      </c>
      <c r="L21" s="60">
        <v>4</v>
      </c>
      <c r="M21" s="48">
        <v>92</v>
      </c>
      <c r="N21" s="53">
        <f t="shared" si="3"/>
        <v>96</v>
      </c>
      <c r="O21" s="60">
        <v>35</v>
      </c>
      <c r="P21" s="48">
        <v>11</v>
      </c>
      <c r="Q21" s="53">
        <f t="shared" si="4"/>
        <v>46</v>
      </c>
      <c r="R21" s="60">
        <v>536</v>
      </c>
      <c r="S21" s="48">
        <v>3</v>
      </c>
      <c r="T21" s="53">
        <f t="shared" si="5"/>
        <v>539</v>
      </c>
      <c r="U21" s="60">
        <v>4</v>
      </c>
      <c r="V21" s="48"/>
      <c r="W21" s="53">
        <f t="shared" si="6"/>
        <v>4</v>
      </c>
      <c r="X21" s="60">
        <v>452</v>
      </c>
      <c r="Y21" s="48">
        <v>17</v>
      </c>
      <c r="Z21" s="53">
        <f t="shared" si="7"/>
        <v>469</v>
      </c>
      <c r="AA21" s="60">
        <v>860</v>
      </c>
      <c r="AB21" s="48">
        <v>535</v>
      </c>
      <c r="AC21" s="53">
        <f t="shared" si="8"/>
        <v>1395</v>
      </c>
      <c r="AD21" s="60">
        <v>2</v>
      </c>
      <c r="AE21" s="48">
        <v>147</v>
      </c>
      <c r="AF21" s="53">
        <f t="shared" si="9"/>
        <v>149</v>
      </c>
      <c r="AG21" s="60">
        <v>6</v>
      </c>
      <c r="AH21" s="48">
        <v>356</v>
      </c>
      <c r="AI21" s="53">
        <f t="shared" si="10"/>
        <v>362</v>
      </c>
      <c r="AJ21" s="60">
        <v>44</v>
      </c>
      <c r="AK21" s="48">
        <v>877</v>
      </c>
      <c r="AL21" s="53">
        <f t="shared" si="11"/>
        <v>921</v>
      </c>
      <c r="AM21" s="60"/>
      <c r="AN21" s="48">
        <v>19</v>
      </c>
      <c r="AO21" s="53">
        <f t="shared" si="12"/>
        <v>19</v>
      </c>
      <c r="AP21" s="60"/>
      <c r="AQ21" s="48">
        <v>31</v>
      </c>
      <c r="AR21" s="53">
        <f t="shared" si="13"/>
        <v>31</v>
      </c>
      <c r="AS21" s="60">
        <v>19</v>
      </c>
      <c r="AT21" s="48">
        <v>2</v>
      </c>
      <c r="AU21" s="53">
        <f t="shared" si="14"/>
        <v>21</v>
      </c>
      <c r="AV21" s="60">
        <v>2</v>
      </c>
      <c r="AW21" s="48">
        <v>7</v>
      </c>
      <c r="AX21" s="53">
        <f t="shared" si="15"/>
        <v>9</v>
      </c>
      <c r="AY21" s="60">
        <v>1</v>
      </c>
      <c r="AZ21" s="48">
        <v>21</v>
      </c>
      <c r="BA21" s="53">
        <f t="shared" si="16"/>
        <v>22</v>
      </c>
      <c r="BB21" s="60"/>
      <c r="BC21" s="48">
        <v>13</v>
      </c>
      <c r="BD21" s="53">
        <f t="shared" si="17"/>
        <v>13</v>
      </c>
      <c r="BE21" s="60">
        <v>4</v>
      </c>
      <c r="BF21" s="48">
        <v>11</v>
      </c>
      <c r="BG21" s="53">
        <f t="shared" si="18"/>
        <v>15</v>
      </c>
      <c r="BH21" s="60">
        <v>2064</v>
      </c>
      <c r="BI21" s="48">
        <v>511</v>
      </c>
      <c r="BJ21" s="53">
        <f t="shared" si="19"/>
        <v>2575</v>
      </c>
      <c r="BK21" s="64">
        <f t="shared" si="20"/>
        <v>10256</v>
      </c>
    </row>
    <row r="22" spans="1:63" x14ac:dyDescent="0.35">
      <c r="A22" s="116"/>
      <c r="B22" s="58">
        <v>4</v>
      </c>
      <c r="C22" s="60">
        <v>433</v>
      </c>
      <c r="D22" s="48">
        <v>40</v>
      </c>
      <c r="E22" s="53">
        <f t="shared" si="0"/>
        <v>473</v>
      </c>
      <c r="F22" s="60">
        <v>1</v>
      </c>
      <c r="G22" s="48">
        <v>1431</v>
      </c>
      <c r="H22" s="53">
        <f t="shared" si="1"/>
        <v>1432</v>
      </c>
      <c r="I22" s="60">
        <v>2</v>
      </c>
      <c r="J22" s="48">
        <v>606</v>
      </c>
      <c r="K22" s="53">
        <f t="shared" si="2"/>
        <v>608</v>
      </c>
      <c r="L22" s="60">
        <v>1</v>
      </c>
      <c r="M22" s="48">
        <v>2</v>
      </c>
      <c r="N22" s="53">
        <f t="shared" si="3"/>
        <v>3</v>
      </c>
      <c r="O22" s="60">
        <v>10</v>
      </c>
      <c r="P22" s="48">
        <v>92</v>
      </c>
      <c r="Q22" s="53">
        <f t="shared" si="4"/>
        <v>102</v>
      </c>
      <c r="R22" s="60">
        <v>159</v>
      </c>
      <c r="S22" s="48">
        <v>7</v>
      </c>
      <c r="T22" s="53">
        <f t="shared" si="5"/>
        <v>166</v>
      </c>
      <c r="U22" s="60">
        <v>3</v>
      </c>
      <c r="V22" s="48">
        <v>22</v>
      </c>
      <c r="W22" s="53">
        <f t="shared" si="6"/>
        <v>25</v>
      </c>
      <c r="X22" s="60">
        <v>443</v>
      </c>
      <c r="Y22" s="48">
        <v>23</v>
      </c>
      <c r="Z22" s="53">
        <f t="shared" si="7"/>
        <v>466</v>
      </c>
      <c r="AA22" s="60">
        <v>24</v>
      </c>
      <c r="AB22" s="48">
        <v>877</v>
      </c>
      <c r="AC22" s="53">
        <f t="shared" si="8"/>
        <v>901</v>
      </c>
      <c r="AD22" s="60">
        <v>2</v>
      </c>
      <c r="AE22" s="48">
        <v>431</v>
      </c>
      <c r="AF22" s="53">
        <f t="shared" si="9"/>
        <v>433</v>
      </c>
      <c r="AG22" s="60">
        <v>13</v>
      </c>
      <c r="AH22" s="48">
        <v>425</v>
      </c>
      <c r="AI22" s="53">
        <f t="shared" si="10"/>
        <v>438</v>
      </c>
      <c r="AJ22" s="60">
        <v>78</v>
      </c>
      <c r="AK22" s="48">
        <v>709</v>
      </c>
      <c r="AL22" s="53">
        <f t="shared" si="11"/>
        <v>787</v>
      </c>
      <c r="AM22" s="60"/>
      <c r="AN22" s="48">
        <v>66</v>
      </c>
      <c r="AO22" s="53">
        <f t="shared" si="12"/>
        <v>66</v>
      </c>
      <c r="AP22" s="60"/>
      <c r="AQ22" s="48">
        <v>1</v>
      </c>
      <c r="AR22" s="53">
        <f t="shared" si="13"/>
        <v>1</v>
      </c>
      <c r="AS22" s="60"/>
      <c r="AT22" s="48">
        <v>8</v>
      </c>
      <c r="AU22" s="53">
        <f t="shared" si="14"/>
        <v>8</v>
      </c>
      <c r="AV22" s="60"/>
      <c r="AW22" s="48">
        <v>18</v>
      </c>
      <c r="AX22" s="53">
        <f t="shared" si="15"/>
        <v>18</v>
      </c>
      <c r="AY22" s="60">
        <v>18</v>
      </c>
      <c r="AZ22" s="48">
        <v>96</v>
      </c>
      <c r="BA22" s="53">
        <f t="shared" si="16"/>
        <v>114</v>
      </c>
      <c r="BB22" s="60"/>
      <c r="BC22" s="48"/>
      <c r="BD22" s="53">
        <f t="shared" si="17"/>
        <v>0</v>
      </c>
      <c r="BE22" s="60">
        <v>33</v>
      </c>
      <c r="BF22" s="48">
        <v>30</v>
      </c>
      <c r="BG22" s="53">
        <f t="shared" si="18"/>
        <v>63</v>
      </c>
      <c r="BH22" s="60">
        <v>619</v>
      </c>
      <c r="BI22" s="48">
        <v>457</v>
      </c>
      <c r="BJ22" s="53">
        <f t="shared" si="19"/>
        <v>1076</v>
      </c>
      <c r="BK22" s="64">
        <f t="shared" si="20"/>
        <v>7180</v>
      </c>
    </row>
    <row r="23" spans="1:63" x14ac:dyDescent="0.35">
      <c r="A23" s="116">
        <v>2015</v>
      </c>
      <c r="B23" s="58">
        <v>1</v>
      </c>
      <c r="C23" s="60">
        <v>480</v>
      </c>
      <c r="D23" s="48"/>
      <c r="E23" s="53">
        <f t="shared" si="0"/>
        <v>480</v>
      </c>
      <c r="F23" s="60">
        <v>7</v>
      </c>
      <c r="G23" s="48">
        <v>922</v>
      </c>
      <c r="H23" s="53">
        <f t="shared" si="1"/>
        <v>929</v>
      </c>
      <c r="I23" s="60">
        <v>1</v>
      </c>
      <c r="J23" s="48">
        <v>299</v>
      </c>
      <c r="K23" s="53">
        <f t="shared" si="2"/>
        <v>300</v>
      </c>
      <c r="L23" s="60">
        <v>5</v>
      </c>
      <c r="M23" s="48">
        <v>202</v>
      </c>
      <c r="N23" s="53">
        <f t="shared" si="3"/>
        <v>207</v>
      </c>
      <c r="O23" s="60">
        <v>104</v>
      </c>
      <c r="P23" s="48">
        <v>9</v>
      </c>
      <c r="Q23" s="53">
        <f t="shared" si="4"/>
        <v>113</v>
      </c>
      <c r="R23" s="60">
        <v>1111</v>
      </c>
      <c r="S23" s="48">
        <v>10</v>
      </c>
      <c r="T23" s="53">
        <f t="shared" si="5"/>
        <v>1121</v>
      </c>
      <c r="U23" s="60">
        <v>55</v>
      </c>
      <c r="V23" s="48">
        <v>10</v>
      </c>
      <c r="W23" s="53">
        <f t="shared" si="6"/>
        <v>65</v>
      </c>
      <c r="X23" s="60">
        <v>877</v>
      </c>
      <c r="Y23" s="48">
        <v>23</v>
      </c>
      <c r="Z23" s="53">
        <f t="shared" si="7"/>
        <v>900</v>
      </c>
      <c r="AA23" s="60">
        <v>139</v>
      </c>
      <c r="AB23" s="48">
        <v>857</v>
      </c>
      <c r="AC23" s="53">
        <f t="shared" si="8"/>
        <v>996</v>
      </c>
      <c r="AD23" s="60">
        <v>13</v>
      </c>
      <c r="AE23" s="48">
        <v>661</v>
      </c>
      <c r="AF23" s="53">
        <f t="shared" si="9"/>
        <v>674</v>
      </c>
      <c r="AG23" s="60">
        <v>18</v>
      </c>
      <c r="AH23" s="48">
        <v>618</v>
      </c>
      <c r="AI23" s="53">
        <f t="shared" si="10"/>
        <v>636</v>
      </c>
      <c r="AJ23" s="60">
        <v>480</v>
      </c>
      <c r="AK23" s="48">
        <v>1182</v>
      </c>
      <c r="AL23" s="53">
        <f t="shared" si="11"/>
        <v>1662</v>
      </c>
      <c r="AM23" s="60"/>
      <c r="AN23" s="48">
        <v>56</v>
      </c>
      <c r="AO23" s="53">
        <f t="shared" si="12"/>
        <v>56</v>
      </c>
      <c r="AP23" s="60"/>
      <c r="AQ23" s="48">
        <v>161</v>
      </c>
      <c r="AR23" s="53">
        <f t="shared" si="13"/>
        <v>161</v>
      </c>
      <c r="AS23" s="60">
        <v>2</v>
      </c>
      <c r="AT23" s="48">
        <v>5</v>
      </c>
      <c r="AU23" s="53">
        <f t="shared" si="14"/>
        <v>7</v>
      </c>
      <c r="AV23" s="60">
        <v>8</v>
      </c>
      <c r="AW23" s="48">
        <v>44</v>
      </c>
      <c r="AX23" s="53">
        <f t="shared" si="15"/>
        <v>52</v>
      </c>
      <c r="AY23" s="60">
        <v>2</v>
      </c>
      <c r="AZ23" s="48">
        <v>33</v>
      </c>
      <c r="BA23" s="53">
        <f t="shared" si="16"/>
        <v>35</v>
      </c>
      <c r="BB23" s="60"/>
      <c r="BC23" s="48">
        <v>1</v>
      </c>
      <c r="BD23" s="53">
        <f t="shared" si="17"/>
        <v>1</v>
      </c>
      <c r="BE23" s="60">
        <v>106</v>
      </c>
      <c r="BF23" s="48">
        <v>129</v>
      </c>
      <c r="BG23" s="53">
        <f t="shared" si="18"/>
        <v>235</v>
      </c>
      <c r="BH23" s="60">
        <v>410</v>
      </c>
      <c r="BI23" s="48">
        <v>639</v>
      </c>
      <c r="BJ23" s="53">
        <f t="shared" si="19"/>
        <v>1049</v>
      </c>
      <c r="BK23" s="64">
        <f t="shared" si="20"/>
        <v>9679</v>
      </c>
    </row>
    <row r="24" spans="1:63" x14ac:dyDescent="0.35">
      <c r="A24" s="116"/>
      <c r="B24" s="58">
        <v>2</v>
      </c>
      <c r="C24" s="60"/>
      <c r="D24" s="48"/>
      <c r="E24" s="53">
        <f t="shared" si="0"/>
        <v>0</v>
      </c>
      <c r="F24" s="60">
        <v>5</v>
      </c>
      <c r="G24" s="48">
        <v>319</v>
      </c>
      <c r="H24" s="53">
        <f t="shared" si="1"/>
        <v>324</v>
      </c>
      <c r="I24" s="60">
        <v>7</v>
      </c>
      <c r="J24" s="48">
        <v>326</v>
      </c>
      <c r="K24" s="53">
        <f t="shared" si="2"/>
        <v>333</v>
      </c>
      <c r="L24" s="60">
        <v>313</v>
      </c>
      <c r="M24" s="48">
        <v>24</v>
      </c>
      <c r="N24" s="53">
        <f t="shared" si="3"/>
        <v>337</v>
      </c>
      <c r="O24" s="60">
        <v>81</v>
      </c>
      <c r="P24" s="48">
        <v>60</v>
      </c>
      <c r="Q24" s="53">
        <f t="shared" si="4"/>
        <v>141</v>
      </c>
      <c r="R24" s="60">
        <v>1399</v>
      </c>
      <c r="S24" s="48">
        <v>7</v>
      </c>
      <c r="T24" s="53">
        <f t="shared" si="5"/>
        <v>1406</v>
      </c>
      <c r="U24" s="60">
        <v>4</v>
      </c>
      <c r="V24" s="48">
        <v>30</v>
      </c>
      <c r="W24" s="53">
        <f t="shared" si="6"/>
        <v>34</v>
      </c>
      <c r="X24" s="60">
        <v>1371</v>
      </c>
      <c r="Y24" s="48">
        <v>46</v>
      </c>
      <c r="Z24" s="53">
        <f t="shared" si="7"/>
        <v>1417</v>
      </c>
      <c r="AA24" s="60">
        <v>144</v>
      </c>
      <c r="AB24" s="48">
        <v>855</v>
      </c>
      <c r="AC24" s="53">
        <f t="shared" si="8"/>
        <v>999</v>
      </c>
      <c r="AD24" s="60">
        <v>345</v>
      </c>
      <c r="AE24" s="48">
        <v>116</v>
      </c>
      <c r="AF24" s="53">
        <f t="shared" si="9"/>
        <v>461</v>
      </c>
      <c r="AG24" s="60">
        <v>79</v>
      </c>
      <c r="AH24" s="48">
        <v>164</v>
      </c>
      <c r="AI24" s="53">
        <f t="shared" si="10"/>
        <v>243</v>
      </c>
      <c r="AJ24" s="60">
        <v>60</v>
      </c>
      <c r="AK24" s="48">
        <v>2267</v>
      </c>
      <c r="AL24" s="53">
        <f t="shared" si="11"/>
        <v>2327</v>
      </c>
      <c r="AM24" s="60"/>
      <c r="AN24" s="48">
        <v>256</v>
      </c>
      <c r="AO24" s="53">
        <f t="shared" si="12"/>
        <v>256</v>
      </c>
      <c r="AP24" s="60"/>
      <c r="AQ24" s="48">
        <v>305</v>
      </c>
      <c r="AR24" s="53">
        <f t="shared" si="13"/>
        <v>305</v>
      </c>
      <c r="AS24" s="60"/>
      <c r="AT24" s="48">
        <v>174</v>
      </c>
      <c r="AU24" s="53">
        <f t="shared" si="14"/>
        <v>174</v>
      </c>
      <c r="AV24" s="60"/>
      <c r="AW24" s="48">
        <v>39</v>
      </c>
      <c r="AX24" s="53">
        <f t="shared" si="15"/>
        <v>39</v>
      </c>
      <c r="AY24" s="60">
        <v>3</v>
      </c>
      <c r="AZ24" s="48">
        <v>93</v>
      </c>
      <c r="BA24" s="53">
        <f t="shared" si="16"/>
        <v>96</v>
      </c>
      <c r="BB24" s="60"/>
      <c r="BC24" s="48"/>
      <c r="BD24" s="53">
        <f t="shared" si="17"/>
        <v>0</v>
      </c>
      <c r="BE24" s="60">
        <v>37</v>
      </c>
      <c r="BF24" s="48">
        <v>154</v>
      </c>
      <c r="BG24" s="53">
        <f t="shared" si="18"/>
        <v>191</v>
      </c>
      <c r="BH24" s="60">
        <v>212</v>
      </c>
      <c r="BI24" s="48">
        <v>312</v>
      </c>
      <c r="BJ24" s="53">
        <f t="shared" si="19"/>
        <v>524</v>
      </c>
      <c r="BK24" s="64">
        <f t="shared" si="20"/>
        <v>9607</v>
      </c>
    </row>
    <row r="25" spans="1:63" x14ac:dyDescent="0.35">
      <c r="A25" s="116"/>
      <c r="B25" s="58">
        <v>3</v>
      </c>
      <c r="C25" s="60"/>
      <c r="D25" s="48">
        <v>28</v>
      </c>
      <c r="E25" s="53">
        <f t="shared" si="0"/>
        <v>28</v>
      </c>
      <c r="F25" s="60">
        <v>12</v>
      </c>
      <c r="G25" s="48">
        <v>734</v>
      </c>
      <c r="H25" s="53">
        <f t="shared" si="1"/>
        <v>746</v>
      </c>
      <c r="I25" s="60">
        <v>3</v>
      </c>
      <c r="J25" s="48">
        <v>255</v>
      </c>
      <c r="K25" s="53">
        <f t="shared" si="2"/>
        <v>258</v>
      </c>
      <c r="L25" s="60">
        <v>353</v>
      </c>
      <c r="M25" s="48">
        <v>100</v>
      </c>
      <c r="N25" s="53">
        <f t="shared" si="3"/>
        <v>453</v>
      </c>
      <c r="O25" s="60">
        <v>95</v>
      </c>
      <c r="P25" s="48">
        <v>18</v>
      </c>
      <c r="Q25" s="53">
        <f t="shared" si="4"/>
        <v>113</v>
      </c>
      <c r="R25" s="60">
        <v>487</v>
      </c>
      <c r="S25" s="48">
        <v>13</v>
      </c>
      <c r="T25" s="53">
        <f t="shared" si="5"/>
        <v>500</v>
      </c>
      <c r="U25" s="60">
        <v>4</v>
      </c>
      <c r="V25" s="48">
        <v>54</v>
      </c>
      <c r="W25" s="53">
        <f t="shared" si="6"/>
        <v>58</v>
      </c>
      <c r="X25" s="60">
        <v>1131</v>
      </c>
      <c r="Y25" s="48">
        <v>35</v>
      </c>
      <c r="Z25" s="53">
        <f t="shared" si="7"/>
        <v>1166</v>
      </c>
      <c r="AA25" s="60">
        <v>187</v>
      </c>
      <c r="AB25" s="48">
        <v>712</v>
      </c>
      <c r="AC25" s="53">
        <f t="shared" si="8"/>
        <v>899</v>
      </c>
      <c r="AD25" s="60">
        <v>4</v>
      </c>
      <c r="AE25" s="48">
        <v>228</v>
      </c>
      <c r="AF25" s="53">
        <f t="shared" si="9"/>
        <v>232</v>
      </c>
      <c r="AG25" s="60">
        <v>31</v>
      </c>
      <c r="AH25" s="48">
        <v>438</v>
      </c>
      <c r="AI25" s="53">
        <f t="shared" si="10"/>
        <v>469</v>
      </c>
      <c r="AJ25" s="60">
        <v>31</v>
      </c>
      <c r="AK25" s="48">
        <v>1334</v>
      </c>
      <c r="AL25" s="53">
        <f t="shared" si="11"/>
        <v>1365</v>
      </c>
      <c r="AM25" s="60"/>
      <c r="AN25" s="48">
        <v>94</v>
      </c>
      <c r="AO25" s="53">
        <f t="shared" si="12"/>
        <v>94</v>
      </c>
      <c r="AP25" s="60"/>
      <c r="AQ25" s="48">
        <v>86</v>
      </c>
      <c r="AR25" s="53">
        <f t="shared" si="13"/>
        <v>86</v>
      </c>
      <c r="AS25" s="60">
        <v>11</v>
      </c>
      <c r="AT25" s="48">
        <v>87</v>
      </c>
      <c r="AU25" s="53">
        <f t="shared" si="14"/>
        <v>98</v>
      </c>
      <c r="AV25" s="60"/>
      <c r="AW25" s="48">
        <v>39</v>
      </c>
      <c r="AX25" s="53">
        <f t="shared" si="15"/>
        <v>39</v>
      </c>
      <c r="AY25" s="60">
        <v>17</v>
      </c>
      <c r="AZ25" s="48">
        <v>67</v>
      </c>
      <c r="BA25" s="53">
        <f t="shared" si="16"/>
        <v>84</v>
      </c>
      <c r="BB25" s="60"/>
      <c r="BC25" s="48"/>
      <c r="BD25" s="53">
        <f t="shared" si="17"/>
        <v>0</v>
      </c>
      <c r="BE25" s="60">
        <v>39</v>
      </c>
      <c r="BF25" s="48">
        <v>101</v>
      </c>
      <c r="BG25" s="53">
        <f t="shared" si="18"/>
        <v>140</v>
      </c>
      <c r="BH25" s="60">
        <v>438</v>
      </c>
      <c r="BI25" s="48">
        <v>393</v>
      </c>
      <c r="BJ25" s="53">
        <f t="shared" si="19"/>
        <v>831</v>
      </c>
      <c r="BK25" s="64">
        <f t="shared" si="20"/>
        <v>7659</v>
      </c>
    </row>
    <row r="26" spans="1:63" x14ac:dyDescent="0.35">
      <c r="A26" s="116"/>
      <c r="B26" s="58">
        <v>4</v>
      </c>
      <c r="C26" s="60"/>
      <c r="D26" s="48"/>
      <c r="E26" s="53">
        <f t="shared" si="0"/>
        <v>0</v>
      </c>
      <c r="F26" s="60">
        <v>3</v>
      </c>
      <c r="G26" s="48">
        <v>788</v>
      </c>
      <c r="H26" s="53">
        <f t="shared" si="1"/>
        <v>791</v>
      </c>
      <c r="I26" s="60"/>
      <c r="J26" s="48">
        <v>275</v>
      </c>
      <c r="K26" s="53">
        <f t="shared" si="2"/>
        <v>275</v>
      </c>
      <c r="L26" s="60">
        <v>153</v>
      </c>
      <c r="M26" s="48">
        <v>174</v>
      </c>
      <c r="N26" s="53">
        <f t="shared" si="3"/>
        <v>327</v>
      </c>
      <c r="O26" s="60">
        <v>333</v>
      </c>
      <c r="P26" s="48">
        <v>119</v>
      </c>
      <c r="Q26" s="53">
        <f t="shared" si="4"/>
        <v>452</v>
      </c>
      <c r="R26" s="60">
        <v>411</v>
      </c>
      <c r="S26" s="48">
        <v>14</v>
      </c>
      <c r="T26" s="53">
        <f t="shared" si="5"/>
        <v>425</v>
      </c>
      <c r="U26" s="60"/>
      <c r="V26" s="48">
        <v>81</v>
      </c>
      <c r="W26" s="53">
        <f t="shared" si="6"/>
        <v>81</v>
      </c>
      <c r="X26" s="60">
        <v>1559</v>
      </c>
      <c r="Y26" s="48">
        <v>40</v>
      </c>
      <c r="Z26" s="53">
        <f t="shared" si="7"/>
        <v>1599</v>
      </c>
      <c r="AA26" s="60">
        <v>8</v>
      </c>
      <c r="AB26" s="48">
        <v>138</v>
      </c>
      <c r="AC26" s="53">
        <f t="shared" si="8"/>
        <v>146</v>
      </c>
      <c r="AD26" s="60">
        <v>1</v>
      </c>
      <c r="AE26" s="48">
        <v>42</v>
      </c>
      <c r="AF26" s="53">
        <f t="shared" si="9"/>
        <v>43</v>
      </c>
      <c r="AG26" s="60">
        <v>283</v>
      </c>
      <c r="AH26" s="48">
        <v>496</v>
      </c>
      <c r="AI26" s="53">
        <f t="shared" si="10"/>
        <v>779</v>
      </c>
      <c r="AJ26" s="60">
        <v>67</v>
      </c>
      <c r="AK26" s="48">
        <v>689</v>
      </c>
      <c r="AL26" s="53">
        <f t="shared" si="11"/>
        <v>756</v>
      </c>
      <c r="AM26" s="60"/>
      <c r="AN26" s="48">
        <v>47</v>
      </c>
      <c r="AO26" s="53">
        <f t="shared" si="12"/>
        <v>47</v>
      </c>
      <c r="AP26" s="60">
        <v>12</v>
      </c>
      <c r="AQ26" s="48">
        <v>28</v>
      </c>
      <c r="AR26" s="53">
        <f t="shared" si="13"/>
        <v>40</v>
      </c>
      <c r="AS26" s="60">
        <v>8</v>
      </c>
      <c r="AT26" s="48">
        <v>51</v>
      </c>
      <c r="AU26" s="53">
        <f t="shared" si="14"/>
        <v>59</v>
      </c>
      <c r="AV26" s="60">
        <v>9</v>
      </c>
      <c r="AW26" s="48">
        <v>61</v>
      </c>
      <c r="AX26" s="53">
        <f t="shared" si="15"/>
        <v>70</v>
      </c>
      <c r="AY26" s="60">
        <v>6</v>
      </c>
      <c r="AZ26" s="48">
        <v>22</v>
      </c>
      <c r="BA26" s="53">
        <f t="shared" si="16"/>
        <v>28</v>
      </c>
      <c r="BB26" s="60"/>
      <c r="BC26" s="48">
        <v>1</v>
      </c>
      <c r="BD26" s="53">
        <f t="shared" si="17"/>
        <v>1</v>
      </c>
      <c r="BE26" s="60">
        <v>96</v>
      </c>
      <c r="BF26" s="48">
        <v>142</v>
      </c>
      <c r="BG26" s="53">
        <f t="shared" si="18"/>
        <v>238</v>
      </c>
      <c r="BH26" s="60">
        <v>17</v>
      </c>
      <c r="BI26" s="48">
        <v>177</v>
      </c>
      <c r="BJ26" s="53">
        <f t="shared" si="19"/>
        <v>194</v>
      </c>
      <c r="BK26" s="64">
        <f t="shared" si="20"/>
        <v>6351</v>
      </c>
    </row>
    <row r="27" spans="1:63" x14ac:dyDescent="0.35">
      <c r="A27" s="116">
        <v>2016</v>
      </c>
      <c r="B27" s="58">
        <v>1</v>
      </c>
      <c r="C27" s="60"/>
      <c r="D27" s="48">
        <v>1</v>
      </c>
      <c r="E27" s="53">
        <f t="shared" si="0"/>
        <v>1</v>
      </c>
      <c r="F27" s="60">
        <v>7</v>
      </c>
      <c r="G27" s="48">
        <v>867</v>
      </c>
      <c r="H27" s="53">
        <f t="shared" si="1"/>
        <v>874</v>
      </c>
      <c r="I27" s="60"/>
      <c r="J27" s="48">
        <v>342</v>
      </c>
      <c r="K27" s="53">
        <f t="shared" si="2"/>
        <v>342</v>
      </c>
      <c r="L27" s="60"/>
      <c r="M27" s="48">
        <v>199</v>
      </c>
      <c r="N27" s="53">
        <f t="shared" si="3"/>
        <v>199</v>
      </c>
      <c r="O27" s="60">
        <v>13</v>
      </c>
      <c r="P27" s="48">
        <v>64</v>
      </c>
      <c r="Q27" s="53">
        <f t="shared" si="4"/>
        <v>77</v>
      </c>
      <c r="R27" s="60">
        <v>606</v>
      </c>
      <c r="S27" s="48">
        <v>12</v>
      </c>
      <c r="T27" s="53">
        <f t="shared" si="5"/>
        <v>618</v>
      </c>
      <c r="U27" s="60">
        <v>5</v>
      </c>
      <c r="V27" s="48">
        <v>13</v>
      </c>
      <c r="W27" s="53">
        <f t="shared" si="6"/>
        <v>18</v>
      </c>
      <c r="X27" s="60">
        <v>709</v>
      </c>
      <c r="Y27" s="48">
        <v>31</v>
      </c>
      <c r="Z27" s="53">
        <f t="shared" si="7"/>
        <v>740</v>
      </c>
      <c r="AA27" s="60">
        <v>216</v>
      </c>
      <c r="AB27" s="48">
        <v>1009</v>
      </c>
      <c r="AC27" s="53">
        <f t="shared" si="8"/>
        <v>1225</v>
      </c>
      <c r="AD27" s="60">
        <v>146</v>
      </c>
      <c r="AE27" s="48">
        <v>564</v>
      </c>
      <c r="AF27" s="53">
        <f t="shared" si="9"/>
        <v>710</v>
      </c>
      <c r="AG27" s="60">
        <v>188</v>
      </c>
      <c r="AH27" s="48">
        <v>385</v>
      </c>
      <c r="AI27" s="53">
        <f t="shared" si="10"/>
        <v>573</v>
      </c>
      <c r="AJ27" s="60">
        <v>194</v>
      </c>
      <c r="AK27" s="48">
        <v>2299</v>
      </c>
      <c r="AL27" s="53">
        <f t="shared" si="11"/>
        <v>2493</v>
      </c>
      <c r="AM27" s="60">
        <v>1</v>
      </c>
      <c r="AN27" s="48">
        <v>78</v>
      </c>
      <c r="AO27" s="53">
        <f t="shared" si="12"/>
        <v>79</v>
      </c>
      <c r="AP27" s="60">
        <v>1</v>
      </c>
      <c r="AQ27" s="48">
        <v>123</v>
      </c>
      <c r="AR27" s="53">
        <f t="shared" si="13"/>
        <v>124</v>
      </c>
      <c r="AS27" s="60">
        <v>6</v>
      </c>
      <c r="AT27" s="48">
        <v>8</v>
      </c>
      <c r="AU27" s="53">
        <f t="shared" si="14"/>
        <v>14</v>
      </c>
      <c r="AV27" s="60"/>
      <c r="AW27" s="48">
        <v>53</v>
      </c>
      <c r="AX27" s="53">
        <f t="shared" si="15"/>
        <v>53</v>
      </c>
      <c r="AY27" s="60">
        <v>1</v>
      </c>
      <c r="AZ27" s="48">
        <v>82</v>
      </c>
      <c r="BA27" s="53">
        <f t="shared" si="16"/>
        <v>83</v>
      </c>
      <c r="BB27" s="60"/>
      <c r="BC27" s="48"/>
      <c r="BD27" s="53">
        <f t="shared" si="17"/>
        <v>0</v>
      </c>
      <c r="BE27" s="60">
        <v>50</v>
      </c>
      <c r="BF27" s="48">
        <v>389</v>
      </c>
      <c r="BG27" s="53">
        <f t="shared" si="18"/>
        <v>439</v>
      </c>
      <c r="BH27" s="60">
        <v>494</v>
      </c>
      <c r="BI27" s="48">
        <v>323</v>
      </c>
      <c r="BJ27" s="53">
        <f t="shared" si="19"/>
        <v>817</v>
      </c>
      <c r="BK27" s="64">
        <f t="shared" si="20"/>
        <v>9479</v>
      </c>
    </row>
    <row r="28" spans="1:63" x14ac:dyDescent="0.35">
      <c r="A28" s="116"/>
      <c r="B28" s="58">
        <v>2</v>
      </c>
      <c r="C28" s="60"/>
      <c r="D28" s="48">
        <v>2</v>
      </c>
      <c r="E28" s="53">
        <f t="shared" si="0"/>
        <v>2</v>
      </c>
      <c r="F28" s="60"/>
      <c r="G28" s="48">
        <v>327</v>
      </c>
      <c r="H28" s="53">
        <f t="shared" si="1"/>
        <v>327</v>
      </c>
      <c r="I28" s="60">
        <v>1</v>
      </c>
      <c r="J28" s="48">
        <v>399</v>
      </c>
      <c r="K28" s="53">
        <f t="shared" si="2"/>
        <v>400</v>
      </c>
      <c r="L28" s="60">
        <v>1</v>
      </c>
      <c r="M28" s="48">
        <v>462</v>
      </c>
      <c r="N28" s="53">
        <f t="shared" si="3"/>
        <v>463</v>
      </c>
      <c r="O28" s="60">
        <v>387</v>
      </c>
      <c r="P28" s="48">
        <v>29</v>
      </c>
      <c r="Q28" s="53">
        <f t="shared" si="4"/>
        <v>416</v>
      </c>
      <c r="R28" s="60">
        <v>146</v>
      </c>
      <c r="S28" s="48">
        <v>18</v>
      </c>
      <c r="T28" s="53">
        <f t="shared" si="5"/>
        <v>164</v>
      </c>
      <c r="U28" s="60">
        <v>2</v>
      </c>
      <c r="V28" s="48">
        <v>15</v>
      </c>
      <c r="W28" s="53">
        <f t="shared" si="6"/>
        <v>17</v>
      </c>
      <c r="X28" s="60">
        <v>609</v>
      </c>
      <c r="Y28" s="48">
        <v>254</v>
      </c>
      <c r="Z28" s="53">
        <f t="shared" si="7"/>
        <v>863</v>
      </c>
      <c r="AA28" s="60">
        <v>118</v>
      </c>
      <c r="AB28" s="48">
        <v>179</v>
      </c>
      <c r="AC28" s="53">
        <f t="shared" si="8"/>
        <v>297</v>
      </c>
      <c r="AD28" s="60">
        <v>195</v>
      </c>
      <c r="AE28" s="48">
        <v>340</v>
      </c>
      <c r="AF28" s="53">
        <f t="shared" si="9"/>
        <v>535</v>
      </c>
      <c r="AG28" s="60">
        <v>135</v>
      </c>
      <c r="AH28" s="48">
        <v>274</v>
      </c>
      <c r="AI28" s="53">
        <f t="shared" si="10"/>
        <v>409</v>
      </c>
      <c r="AJ28" s="60">
        <v>15</v>
      </c>
      <c r="AK28" s="48">
        <v>782</v>
      </c>
      <c r="AL28" s="53">
        <f t="shared" si="11"/>
        <v>797</v>
      </c>
      <c r="AM28" s="60"/>
      <c r="AN28" s="48">
        <v>31</v>
      </c>
      <c r="AO28" s="53">
        <f t="shared" si="12"/>
        <v>31</v>
      </c>
      <c r="AP28" s="60"/>
      <c r="AQ28" s="48">
        <v>378</v>
      </c>
      <c r="AR28" s="53">
        <f t="shared" si="13"/>
        <v>378</v>
      </c>
      <c r="AS28" s="60"/>
      <c r="AT28" s="48">
        <v>234</v>
      </c>
      <c r="AU28" s="53">
        <f t="shared" si="14"/>
        <v>234</v>
      </c>
      <c r="AV28" s="60"/>
      <c r="AW28" s="48">
        <v>40</v>
      </c>
      <c r="AX28" s="53">
        <f t="shared" si="15"/>
        <v>40</v>
      </c>
      <c r="AY28" s="60">
        <v>13</v>
      </c>
      <c r="AZ28" s="48">
        <v>63</v>
      </c>
      <c r="BA28" s="53">
        <f t="shared" si="16"/>
        <v>76</v>
      </c>
      <c r="BB28" s="60"/>
      <c r="BC28" s="48"/>
      <c r="BD28" s="53">
        <f t="shared" si="17"/>
        <v>0</v>
      </c>
      <c r="BE28" s="60">
        <v>163</v>
      </c>
      <c r="BF28" s="48">
        <v>313</v>
      </c>
      <c r="BG28" s="53">
        <f t="shared" si="18"/>
        <v>476</v>
      </c>
      <c r="BH28" s="60">
        <v>453</v>
      </c>
      <c r="BI28" s="48">
        <v>14</v>
      </c>
      <c r="BJ28" s="53">
        <f t="shared" si="19"/>
        <v>467</v>
      </c>
      <c r="BK28" s="64">
        <f t="shared" si="20"/>
        <v>6392</v>
      </c>
    </row>
    <row r="29" spans="1:63" x14ac:dyDescent="0.35">
      <c r="A29" s="116"/>
      <c r="B29" s="58">
        <v>3</v>
      </c>
      <c r="C29" s="60"/>
      <c r="D29" s="48"/>
      <c r="E29" s="53">
        <f t="shared" si="0"/>
        <v>0</v>
      </c>
      <c r="F29" s="60">
        <v>9</v>
      </c>
      <c r="G29" s="48">
        <v>918</v>
      </c>
      <c r="H29" s="53">
        <f t="shared" si="1"/>
        <v>927</v>
      </c>
      <c r="I29" s="60">
        <v>2</v>
      </c>
      <c r="J29" s="48">
        <v>457</v>
      </c>
      <c r="K29" s="53">
        <f t="shared" si="2"/>
        <v>459</v>
      </c>
      <c r="L29" s="60"/>
      <c r="M29" s="48">
        <v>37</v>
      </c>
      <c r="N29" s="53">
        <f t="shared" si="3"/>
        <v>37</v>
      </c>
      <c r="O29" s="60">
        <v>62</v>
      </c>
      <c r="P29" s="48">
        <v>133</v>
      </c>
      <c r="Q29" s="53">
        <f t="shared" si="4"/>
        <v>195</v>
      </c>
      <c r="R29" s="60">
        <v>253</v>
      </c>
      <c r="S29" s="48">
        <v>34</v>
      </c>
      <c r="T29" s="53">
        <f t="shared" si="5"/>
        <v>287</v>
      </c>
      <c r="U29" s="60">
        <v>2</v>
      </c>
      <c r="V29" s="48">
        <v>7</v>
      </c>
      <c r="W29" s="53">
        <f t="shared" si="6"/>
        <v>9</v>
      </c>
      <c r="X29" s="60">
        <v>685</v>
      </c>
      <c r="Y29" s="48">
        <v>25</v>
      </c>
      <c r="Z29" s="53">
        <f t="shared" si="7"/>
        <v>710</v>
      </c>
      <c r="AA29" s="60">
        <v>42</v>
      </c>
      <c r="AB29" s="48">
        <v>1365</v>
      </c>
      <c r="AC29" s="53">
        <f t="shared" si="8"/>
        <v>1407</v>
      </c>
      <c r="AD29" s="60">
        <v>3</v>
      </c>
      <c r="AE29" s="48">
        <v>82</v>
      </c>
      <c r="AF29" s="53">
        <f t="shared" si="9"/>
        <v>85</v>
      </c>
      <c r="AG29" s="60">
        <v>24</v>
      </c>
      <c r="AH29" s="48">
        <v>976</v>
      </c>
      <c r="AI29" s="53">
        <f t="shared" si="10"/>
        <v>1000</v>
      </c>
      <c r="AJ29" s="60">
        <v>19</v>
      </c>
      <c r="AK29" s="48">
        <v>859</v>
      </c>
      <c r="AL29" s="53">
        <f t="shared" si="11"/>
        <v>878</v>
      </c>
      <c r="AM29" s="60"/>
      <c r="AN29" s="48">
        <v>160</v>
      </c>
      <c r="AO29" s="53">
        <f t="shared" si="12"/>
        <v>160</v>
      </c>
      <c r="AP29" s="60"/>
      <c r="AQ29" s="48">
        <v>322</v>
      </c>
      <c r="AR29" s="53">
        <f t="shared" si="13"/>
        <v>322</v>
      </c>
      <c r="AS29" s="60"/>
      <c r="AT29" s="48">
        <v>53</v>
      </c>
      <c r="AU29" s="53">
        <f t="shared" si="14"/>
        <v>53</v>
      </c>
      <c r="AV29" s="60"/>
      <c r="AW29" s="48">
        <v>175</v>
      </c>
      <c r="AX29" s="53">
        <f t="shared" si="15"/>
        <v>175</v>
      </c>
      <c r="AY29" s="60">
        <v>9</v>
      </c>
      <c r="AZ29" s="48">
        <v>74</v>
      </c>
      <c r="BA29" s="53">
        <f t="shared" si="16"/>
        <v>83</v>
      </c>
      <c r="BB29" s="60"/>
      <c r="BC29" s="48"/>
      <c r="BD29" s="53">
        <f t="shared" si="17"/>
        <v>0</v>
      </c>
      <c r="BE29" s="60">
        <v>13</v>
      </c>
      <c r="BF29" s="48">
        <v>206</v>
      </c>
      <c r="BG29" s="53">
        <f t="shared" si="18"/>
        <v>219</v>
      </c>
      <c r="BH29" s="60">
        <v>126</v>
      </c>
      <c r="BI29" s="48">
        <v>20</v>
      </c>
      <c r="BJ29" s="53">
        <f t="shared" si="19"/>
        <v>146</v>
      </c>
      <c r="BK29" s="64">
        <f t="shared" si="20"/>
        <v>7152</v>
      </c>
    </row>
    <row r="30" spans="1:63" x14ac:dyDescent="0.35">
      <c r="A30" s="116"/>
      <c r="B30" s="58">
        <v>4</v>
      </c>
      <c r="C30" s="60"/>
      <c r="D30" s="48"/>
      <c r="E30" s="53">
        <f t="shared" si="0"/>
        <v>0</v>
      </c>
      <c r="F30" s="60">
        <v>3</v>
      </c>
      <c r="G30" s="48">
        <v>449</v>
      </c>
      <c r="H30" s="53">
        <f t="shared" si="1"/>
        <v>452</v>
      </c>
      <c r="I30" s="60">
        <v>1</v>
      </c>
      <c r="J30" s="48">
        <v>111</v>
      </c>
      <c r="K30" s="53">
        <f t="shared" si="2"/>
        <v>112</v>
      </c>
      <c r="L30" s="60"/>
      <c r="M30" s="48">
        <v>1</v>
      </c>
      <c r="N30" s="53">
        <f t="shared" si="3"/>
        <v>1</v>
      </c>
      <c r="O30" s="60">
        <v>856</v>
      </c>
      <c r="P30" s="48">
        <v>172</v>
      </c>
      <c r="Q30" s="53">
        <f t="shared" si="4"/>
        <v>1028</v>
      </c>
      <c r="R30" s="60">
        <v>251</v>
      </c>
      <c r="S30" s="48">
        <v>540</v>
      </c>
      <c r="T30" s="53">
        <f t="shared" si="5"/>
        <v>791</v>
      </c>
      <c r="U30" s="60">
        <v>1</v>
      </c>
      <c r="V30" s="48">
        <v>28</v>
      </c>
      <c r="W30" s="53">
        <f t="shared" si="6"/>
        <v>29</v>
      </c>
      <c r="X30" s="60">
        <v>662</v>
      </c>
      <c r="Y30" s="48">
        <v>263</v>
      </c>
      <c r="Z30" s="53">
        <f t="shared" si="7"/>
        <v>925</v>
      </c>
      <c r="AA30" s="60">
        <v>70</v>
      </c>
      <c r="AB30" s="48">
        <v>489</v>
      </c>
      <c r="AC30" s="53">
        <f t="shared" si="8"/>
        <v>559</v>
      </c>
      <c r="AD30" s="60">
        <v>3</v>
      </c>
      <c r="AE30" s="48">
        <v>701</v>
      </c>
      <c r="AF30" s="53">
        <f t="shared" si="9"/>
        <v>704</v>
      </c>
      <c r="AG30" s="60">
        <v>14</v>
      </c>
      <c r="AH30" s="48">
        <v>539</v>
      </c>
      <c r="AI30" s="53">
        <f t="shared" si="10"/>
        <v>553</v>
      </c>
      <c r="AJ30" s="60">
        <v>178</v>
      </c>
      <c r="AK30" s="48">
        <v>869</v>
      </c>
      <c r="AL30" s="53">
        <f t="shared" si="11"/>
        <v>1047</v>
      </c>
      <c r="AM30" s="60">
        <v>5</v>
      </c>
      <c r="AN30" s="48">
        <v>89</v>
      </c>
      <c r="AO30" s="53">
        <f t="shared" si="12"/>
        <v>94</v>
      </c>
      <c r="AP30" s="60"/>
      <c r="AQ30" s="48">
        <v>323</v>
      </c>
      <c r="AR30" s="53">
        <f t="shared" si="13"/>
        <v>323</v>
      </c>
      <c r="AS30" s="60"/>
      <c r="AT30" s="48">
        <v>30</v>
      </c>
      <c r="AU30" s="53">
        <f t="shared" si="14"/>
        <v>30</v>
      </c>
      <c r="AV30" s="60"/>
      <c r="AW30" s="48">
        <v>17</v>
      </c>
      <c r="AX30" s="53">
        <f t="shared" si="15"/>
        <v>17</v>
      </c>
      <c r="AY30" s="60">
        <v>12</v>
      </c>
      <c r="AZ30" s="48">
        <v>218</v>
      </c>
      <c r="BA30" s="53">
        <f t="shared" si="16"/>
        <v>230</v>
      </c>
      <c r="BB30" s="60"/>
      <c r="BC30" s="48"/>
      <c r="BD30" s="53">
        <f t="shared" si="17"/>
        <v>0</v>
      </c>
      <c r="BE30" s="60">
        <v>20</v>
      </c>
      <c r="BF30" s="48">
        <v>72</v>
      </c>
      <c r="BG30" s="53">
        <f t="shared" si="18"/>
        <v>92</v>
      </c>
      <c r="BH30" s="60">
        <v>68</v>
      </c>
      <c r="BI30" s="48">
        <v>18</v>
      </c>
      <c r="BJ30" s="53">
        <f t="shared" si="19"/>
        <v>86</v>
      </c>
      <c r="BK30" s="64">
        <f t="shared" si="20"/>
        <v>7073</v>
      </c>
    </row>
    <row r="31" spans="1:63" x14ac:dyDescent="0.35">
      <c r="A31" s="116">
        <v>2017</v>
      </c>
      <c r="B31" s="58">
        <v>1</v>
      </c>
      <c r="C31" s="60"/>
      <c r="D31" s="48"/>
      <c r="E31" s="53">
        <f t="shared" si="0"/>
        <v>0</v>
      </c>
      <c r="F31" s="60">
        <v>59</v>
      </c>
      <c r="G31" s="48">
        <v>715</v>
      </c>
      <c r="H31" s="53">
        <f t="shared" si="1"/>
        <v>774</v>
      </c>
      <c r="I31" s="60">
        <v>8</v>
      </c>
      <c r="J31" s="48">
        <v>515</v>
      </c>
      <c r="K31" s="53">
        <f t="shared" si="2"/>
        <v>523</v>
      </c>
      <c r="L31" s="60">
        <v>31</v>
      </c>
      <c r="M31" s="48">
        <v>459</v>
      </c>
      <c r="N31" s="53">
        <f t="shared" si="3"/>
        <v>490</v>
      </c>
      <c r="O31" s="60">
        <v>281</v>
      </c>
      <c r="P31" s="48">
        <v>5</v>
      </c>
      <c r="Q31" s="53">
        <f t="shared" si="4"/>
        <v>286</v>
      </c>
      <c r="R31" s="60">
        <v>50</v>
      </c>
      <c r="S31" s="48">
        <v>5</v>
      </c>
      <c r="T31" s="53">
        <f t="shared" si="5"/>
        <v>55</v>
      </c>
      <c r="U31" s="60">
        <v>8</v>
      </c>
      <c r="V31" s="48">
        <v>35</v>
      </c>
      <c r="W31" s="53">
        <f t="shared" si="6"/>
        <v>43</v>
      </c>
      <c r="X31" s="60">
        <v>5622</v>
      </c>
      <c r="Y31" s="48">
        <v>72</v>
      </c>
      <c r="Z31" s="53">
        <f t="shared" si="7"/>
        <v>5694</v>
      </c>
      <c r="AA31" s="60">
        <v>122</v>
      </c>
      <c r="AB31" s="48">
        <v>1302</v>
      </c>
      <c r="AC31" s="53">
        <f t="shared" si="8"/>
        <v>1424</v>
      </c>
      <c r="AD31" s="60">
        <v>3</v>
      </c>
      <c r="AE31" s="48">
        <v>681</v>
      </c>
      <c r="AF31" s="53">
        <f t="shared" si="9"/>
        <v>684</v>
      </c>
      <c r="AG31" s="60">
        <v>25</v>
      </c>
      <c r="AH31" s="48">
        <v>606</v>
      </c>
      <c r="AI31" s="53">
        <f t="shared" si="10"/>
        <v>631</v>
      </c>
      <c r="AJ31" s="60">
        <v>41</v>
      </c>
      <c r="AK31" s="48">
        <v>1512</v>
      </c>
      <c r="AL31" s="53">
        <f t="shared" si="11"/>
        <v>1553</v>
      </c>
      <c r="AM31" s="60">
        <v>1</v>
      </c>
      <c r="AN31" s="48">
        <v>106</v>
      </c>
      <c r="AO31" s="53">
        <f t="shared" si="12"/>
        <v>107</v>
      </c>
      <c r="AP31" s="60"/>
      <c r="AQ31" s="48">
        <v>276</v>
      </c>
      <c r="AR31" s="53">
        <f t="shared" si="13"/>
        <v>276</v>
      </c>
      <c r="AS31" s="60"/>
      <c r="AT31" s="48">
        <v>97</v>
      </c>
      <c r="AU31" s="53">
        <f t="shared" si="14"/>
        <v>97</v>
      </c>
      <c r="AV31" s="60">
        <v>1</v>
      </c>
      <c r="AW31" s="48">
        <v>28</v>
      </c>
      <c r="AX31" s="53">
        <f t="shared" si="15"/>
        <v>29</v>
      </c>
      <c r="AY31" s="60">
        <v>2</v>
      </c>
      <c r="AZ31" s="48">
        <v>152</v>
      </c>
      <c r="BA31" s="53">
        <f t="shared" si="16"/>
        <v>154</v>
      </c>
      <c r="BB31" s="60"/>
      <c r="BC31" s="48"/>
      <c r="BD31" s="53">
        <f t="shared" si="17"/>
        <v>0</v>
      </c>
      <c r="BE31" s="60">
        <v>48</v>
      </c>
      <c r="BF31" s="48">
        <v>22</v>
      </c>
      <c r="BG31" s="53">
        <f t="shared" si="18"/>
        <v>70</v>
      </c>
      <c r="BH31" s="60">
        <v>50</v>
      </c>
      <c r="BI31" s="48">
        <v>13</v>
      </c>
      <c r="BJ31" s="53">
        <f t="shared" si="19"/>
        <v>63</v>
      </c>
      <c r="BK31" s="64">
        <f t="shared" si="20"/>
        <v>12953</v>
      </c>
    </row>
    <row r="32" spans="1:63" x14ac:dyDescent="0.35">
      <c r="A32" s="116"/>
      <c r="B32" s="58">
        <v>2</v>
      </c>
      <c r="C32" s="60"/>
      <c r="D32" s="48"/>
      <c r="E32" s="53">
        <f t="shared" si="0"/>
        <v>0</v>
      </c>
      <c r="F32" s="60">
        <v>223</v>
      </c>
      <c r="G32" s="48">
        <v>296</v>
      </c>
      <c r="H32" s="53">
        <f t="shared" si="1"/>
        <v>519</v>
      </c>
      <c r="I32" s="60">
        <v>3</v>
      </c>
      <c r="J32" s="48">
        <v>37</v>
      </c>
      <c r="K32" s="53">
        <f t="shared" si="2"/>
        <v>40</v>
      </c>
      <c r="L32" s="60">
        <v>30</v>
      </c>
      <c r="M32" s="48">
        <v>161</v>
      </c>
      <c r="N32" s="53">
        <f t="shared" si="3"/>
        <v>191</v>
      </c>
      <c r="O32" s="60">
        <v>728</v>
      </c>
      <c r="P32" s="48">
        <v>37</v>
      </c>
      <c r="Q32" s="53">
        <f t="shared" si="4"/>
        <v>765</v>
      </c>
      <c r="R32" s="60">
        <v>149</v>
      </c>
      <c r="S32" s="48">
        <v>16</v>
      </c>
      <c r="T32" s="53">
        <f t="shared" si="5"/>
        <v>165</v>
      </c>
      <c r="U32" s="60">
        <v>24</v>
      </c>
      <c r="V32" s="48">
        <v>45</v>
      </c>
      <c r="W32" s="53">
        <f t="shared" si="6"/>
        <v>69</v>
      </c>
      <c r="X32" s="60">
        <v>2333</v>
      </c>
      <c r="Y32" s="48">
        <v>39</v>
      </c>
      <c r="Z32" s="53">
        <f t="shared" si="7"/>
        <v>2372</v>
      </c>
      <c r="AA32" s="60">
        <v>23</v>
      </c>
      <c r="AB32" s="48">
        <v>1182</v>
      </c>
      <c r="AC32" s="53">
        <f t="shared" si="8"/>
        <v>1205</v>
      </c>
      <c r="AD32" s="60"/>
      <c r="AE32" s="48">
        <v>725</v>
      </c>
      <c r="AF32" s="53">
        <f t="shared" si="9"/>
        <v>725</v>
      </c>
      <c r="AG32" s="60">
        <v>17</v>
      </c>
      <c r="AH32" s="48">
        <v>711</v>
      </c>
      <c r="AI32" s="53">
        <f t="shared" si="10"/>
        <v>728</v>
      </c>
      <c r="AJ32" s="60">
        <v>121</v>
      </c>
      <c r="AK32" s="48">
        <v>684</v>
      </c>
      <c r="AL32" s="53">
        <f t="shared" si="11"/>
        <v>805</v>
      </c>
      <c r="AM32" s="60"/>
      <c r="AN32" s="48">
        <v>417</v>
      </c>
      <c r="AO32" s="53">
        <f t="shared" si="12"/>
        <v>417</v>
      </c>
      <c r="AP32" s="60"/>
      <c r="AQ32" s="48">
        <v>468</v>
      </c>
      <c r="AR32" s="53">
        <f t="shared" si="13"/>
        <v>468</v>
      </c>
      <c r="AS32" s="60">
        <v>6</v>
      </c>
      <c r="AT32" s="48">
        <v>39</v>
      </c>
      <c r="AU32" s="53">
        <f t="shared" si="14"/>
        <v>45</v>
      </c>
      <c r="AV32" s="60">
        <v>5</v>
      </c>
      <c r="AW32" s="48">
        <v>22</v>
      </c>
      <c r="AX32" s="53">
        <f t="shared" si="15"/>
        <v>27</v>
      </c>
      <c r="AY32" s="60"/>
      <c r="AZ32" s="48">
        <v>955</v>
      </c>
      <c r="BA32" s="53">
        <f t="shared" si="16"/>
        <v>955</v>
      </c>
      <c r="BB32" s="60"/>
      <c r="BC32" s="48"/>
      <c r="BD32" s="53">
        <f t="shared" si="17"/>
        <v>0</v>
      </c>
      <c r="BE32" s="60">
        <v>62</v>
      </c>
      <c r="BF32" s="48">
        <v>27</v>
      </c>
      <c r="BG32" s="53">
        <f t="shared" si="18"/>
        <v>89</v>
      </c>
      <c r="BH32" s="60">
        <v>444</v>
      </c>
      <c r="BI32" s="48">
        <v>14</v>
      </c>
      <c r="BJ32" s="53">
        <f t="shared" si="19"/>
        <v>458</v>
      </c>
      <c r="BK32" s="64">
        <f t="shared" si="20"/>
        <v>10043</v>
      </c>
    </row>
    <row r="33" spans="1:63" x14ac:dyDescent="0.35">
      <c r="A33" s="116"/>
      <c r="B33" s="58">
        <v>3</v>
      </c>
      <c r="C33" s="60"/>
      <c r="D33" s="48"/>
      <c r="E33" s="53">
        <f t="shared" si="0"/>
        <v>0</v>
      </c>
      <c r="F33" s="60">
        <v>380</v>
      </c>
      <c r="G33" s="48">
        <v>533</v>
      </c>
      <c r="H33" s="53">
        <f t="shared" si="1"/>
        <v>913</v>
      </c>
      <c r="I33" s="60">
        <v>5</v>
      </c>
      <c r="J33" s="48">
        <v>135</v>
      </c>
      <c r="K33" s="53">
        <f t="shared" si="2"/>
        <v>140</v>
      </c>
      <c r="L33" s="60"/>
      <c r="M33" s="48">
        <v>24</v>
      </c>
      <c r="N33" s="53">
        <f t="shared" si="3"/>
        <v>24</v>
      </c>
      <c r="O33" s="60">
        <v>301</v>
      </c>
      <c r="P33" s="48">
        <v>39</v>
      </c>
      <c r="Q33" s="53">
        <f t="shared" si="4"/>
        <v>340</v>
      </c>
      <c r="R33" s="60">
        <v>446</v>
      </c>
      <c r="S33" s="48">
        <v>113</v>
      </c>
      <c r="T33" s="53">
        <f t="shared" si="5"/>
        <v>559</v>
      </c>
      <c r="U33" s="60">
        <v>14</v>
      </c>
      <c r="V33" s="48">
        <v>54</v>
      </c>
      <c r="W33" s="53">
        <f t="shared" si="6"/>
        <v>68</v>
      </c>
      <c r="X33" s="60">
        <v>276</v>
      </c>
      <c r="Y33" s="48">
        <v>211</v>
      </c>
      <c r="Z33" s="53">
        <f t="shared" si="7"/>
        <v>487</v>
      </c>
      <c r="AA33" s="60">
        <v>15</v>
      </c>
      <c r="AB33" s="48">
        <v>845</v>
      </c>
      <c r="AC33" s="53">
        <f t="shared" si="8"/>
        <v>860</v>
      </c>
      <c r="AD33" s="60"/>
      <c r="AE33" s="48">
        <v>367</v>
      </c>
      <c r="AF33" s="53">
        <f t="shared" si="9"/>
        <v>367</v>
      </c>
      <c r="AG33" s="60">
        <v>91</v>
      </c>
      <c r="AH33" s="48">
        <v>599</v>
      </c>
      <c r="AI33" s="53">
        <f t="shared" si="10"/>
        <v>690</v>
      </c>
      <c r="AJ33" s="60">
        <v>26</v>
      </c>
      <c r="AK33" s="48">
        <v>1410</v>
      </c>
      <c r="AL33" s="53">
        <f t="shared" si="11"/>
        <v>1436</v>
      </c>
      <c r="AM33" s="60"/>
      <c r="AN33" s="48">
        <v>60</v>
      </c>
      <c r="AO33" s="53">
        <f t="shared" si="12"/>
        <v>60</v>
      </c>
      <c r="AP33" s="60"/>
      <c r="AQ33" s="48">
        <v>220</v>
      </c>
      <c r="AR33" s="53">
        <f t="shared" si="13"/>
        <v>220</v>
      </c>
      <c r="AS33" s="60">
        <v>18</v>
      </c>
      <c r="AT33" s="48">
        <v>24</v>
      </c>
      <c r="AU33" s="53">
        <f t="shared" si="14"/>
        <v>42</v>
      </c>
      <c r="AV33" s="60"/>
      <c r="AW33" s="48">
        <v>32</v>
      </c>
      <c r="AX33" s="53">
        <f t="shared" si="15"/>
        <v>32</v>
      </c>
      <c r="AY33" s="60"/>
      <c r="AZ33" s="48">
        <v>92</v>
      </c>
      <c r="BA33" s="53">
        <f t="shared" si="16"/>
        <v>92</v>
      </c>
      <c r="BB33" s="60"/>
      <c r="BC33" s="48">
        <v>7</v>
      </c>
      <c r="BD33" s="53">
        <f t="shared" si="17"/>
        <v>7</v>
      </c>
      <c r="BE33" s="60">
        <v>9</v>
      </c>
      <c r="BF33" s="48">
        <v>390</v>
      </c>
      <c r="BG33" s="53">
        <f t="shared" si="18"/>
        <v>399</v>
      </c>
      <c r="BH33" s="60">
        <v>33</v>
      </c>
      <c r="BI33" s="48">
        <v>16</v>
      </c>
      <c r="BJ33" s="53">
        <f t="shared" si="19"/>
        <v>49</v>
      </c>
      <c r="BK33" s="64">
        <f t="shared" si="20"/>
        <v>6785</v>
      </c>
    </row>
    <row r="34" spans="1:63" x14ac:dyDescent="0.35">
      <c r="A34" s="116"/>
      <c r="B34" s="58">
        <v>4</v>
      </c>
      <c r="C34" s="60"/>
      <c r="D34" s="48"/>
      <c r="E34" s="53">
        <f t="shared" si="0"/>
        <v>0</v>
      </c>
      <c r="F34" s="60"/>
      <c r="G34" s="48">
        <v>911</v>
      </c>
      <c r="H34" s="53">
        <f t="shared" si="1"/>
        <v>911</v>
      </c>
      <c r="I34" s="60">
        <v>6</v>
      </c>
      <c r="J34" s="48">
        <v>234</v>
      </c>
      <c r="K34" s="53">
        <f t="shared" si="2"/>
        <v>240</v>
      </c>
      <c r="L34" s="60">
        <v>1</v>
      </c>
      <c r="M34" s="48">
        <v>782</v>
      </c>
      <c r="N34" s="53">
        <f t="shared" si="3"/>
        <v>783</v>
      </c>
      <c r="O34" s="60">
        <v>124</v>
      </c>
      <c r="P34" s="48">
        <v>57</v>
      </c>
      <c r="Q34" s="53">
        <f t="shared" si="4"/>
        <v>181</v>
      </c>
      <c r="R34" s="60">
        <v>460</v>
      </c>
      <c r="S34" s="48">
        <v>10</v>
      </c>
      <c r="T34" s="53">
        <f t="shared" si="5"/>
        <v>470</v>
      </c>
      <c r="U34" s="60">
        <v>7</v>
      </c>
      <c r="V34" s="48">
        <v>60</v>
      </c>
      <c r="W34" s="53">
        <f t="shared" si="6"/>
        <v>67</v>
      </c>
      <c r="X34" s="60">
        <v>976</v>
      </c>
      <c r="Y34" s="48">
        <v>39</v>
      </c>
      <c r="Z34" s="53">
        <f t="shared" si="7"/>
        <v>1015</v>
      </c>
      <c r="AA34" s="60">
        <v>24</v>
      </c>
      <c r="AB34" s="48">
        <v>299</v>
      </c>
      <c r="AC34" s="53">
        <f t="shared" si="8"/>
        <v>323</v>
      </c>
      <c r="AD34" s="60"/>
      <c r="AE34" s="48">
        <v>525</v>
      </c>
      <c r="AF34" s="53">
        <f t="shared" si="9"/>
        <v>525</v>
      </c>
      <c r="AG34" s="60">
        <v>19</v>
      </c>
      <c r="AH34" s="48">
        <v>139</v>
      </c>
      <c r="AI34" s="53">
        <f t="shared" si="10"/>
        <v>158</v>
      </c>
      <c r="AJ34" s="60">
        <v>22</v>
      </c>
      <c r="AK34" s="48">
        <v>272</v>
      </c>
      <c r="AL34" s="53">
        <f t="shared" si="11"/>
        <v>294</v>
      </c>
      <c r="AM34" s="60">
        <v>104</v>
      </c>
      <c r="AN34" s="48">
        <v>213</v>
      </c>
      <c r="AO34" s="53">
        <f t="shared" si="12"/>
        <v>317</v>
      </c>
      <c r="AP34" s="60"/>
      <c r="AQ34" s="48">
        <v>266</v>
      </c>
      <c r="AR34" s="53">
        <f t="shared" si="13"/>
        <v>266</v>
      </c>
      <c r="AS34" s="60"/>
      <c r="AT34" s="48">
        <v>36</v>
      </c>
      <c r="AU34" s="53">
        <f t="shared" si="14"/>
        <v>36</v>
      </c>
      <c r="AV34" s="60"/>
      <c r="AW34" s="48">
        <v>25</v>
      </c>
      <c r="AX34" s="53">
        <f t="shared" si="15"/>
        <v>25</v>
      </c>
      <c r="AY34" s="60"/>
      <c r="AZ34" s="48">
        <v>97</v>
      </c>
      <c r="BA34" s="53">
        <f t="shared" si="16"/>
        <v>97</v>
      </c>
      <c r="BB34" s="60">
        <v>1</v>
      </c>
      <c r="BC34" s="48"/>
      <c r="BD34" s="53">
        <f t="shared" si="17"/>
        <v>1</v>
      </c>
      <c r="BE34" s="60">
        <v>49</v>
      </c>
      <c r="BF34" s="48">
        <v>52</v>
      </c>
      <c r="BG34" s="53">
        <f t="shared" si="18"/>
        <v>101</v>
      </c>
      <c r="BH34" s="60">
        <v>26</v>
      </c>
      <c r="BI34" s="48">
        <v>14</v>
      </c>
      <c r="BJ34" s="53">
        <f t="shared" si="19"/>
        <v>40</v>
      </c>
      <c r="BK34" s="64">
        <f t="shared" si="20"/>
        <v>5850</v>
      </c>
    </row>
    <row r="35" spans="1:63" x14ac:dyDescent="0.35">
      <c r="A35" s="116">
        <v>2018</v>
      </c>
      <c r="B35" s="58">
        <v>1</v>
      </c>
      <c r="C35" s="60"/>
      <c r="D35" s="48"/>
      <c r="E35" s="53">
        <f t="shared" si="0"/>
        <v>0</v>
      </c>
      <c r="F35" s="60"/>
      <c r="G35" s="48">
        <v>1006</v>
      </c>
      <c r="H35" s="53">
        <f t="shared" si="1"/>
        <v>1006</v>
      </c>
      <c r="I35" s="60"/>
      <c r="J35" s="48">
        <v>322</v>
      </c>
      <c r="K35" s="53">
        <f t="shared" si="2"/>
        <v>322</v>
      </c>
      <c r="L35" s="60"/>
      <c r="M35" s="48">
        <v>1</v>
      </c>
      <c r="N35" s="53">
        <f t="shared" si="3"/>
        <v>1</v>
      </c>
      <c r="O35" s="60">
        <v>153</v>
      </c>
      <c r="P35" s="48">
        <v>40</v>
      </c>
      <c r="Q35" s="53">
        <f t="shared" si="4"/>
        <v>193</v>
      </c>
      <c r="R35" s="60">
        <v>423</v>
      </c>
      <c r="S35" s="48">
        <v>7</v>
      </c>
      <c r="T35" s="53">
        <f t="shared" si="5"/>
        <v>430</v>
      </c>
      <c r="U35" s="60"/>
      <c r="V35" s="48">
        <v>7</v>
      </c>
      <c r="W35" s="53">
        <f t="shared" si="6"/>
        <v>7</v>
      </c>
      <c r="X35" s="60">
        <v>588</v>
      </c>
      <c r="Y35" s="48">
        <v>25</v>
      </c>
      <c r="Z35" s="53">
        <f t="shared" si="7"/>
        <v>613</v>
      </c>
      <c r="AA35" s="60">
        <v>12</v>
      </c>
      <c r="AB35" s="48">
        <v>483</v>
      </c>
      <c r="AC35" s="53">
        <f t="shared" si="8"/>
        <v>495</v>
      </c>
      <c r="AD35" s="60">
        <v>13</v>
      </c>
      <c r="AE35" s="48">
        <v>554</v>
      </c>
      <c r="AF35" s="53">
        <f t="shared" si="9"/>
        <v>567</v>
      </c>
      <c r="AG35" s="60">
        <v>19</v>
      </c>
      <c r="AH35" s="48">
        <v>267</v>
      </c>
      <c r="AI35" s="53">
        <f t="shared" si="10"/>
        <v>286</v>
      </c>
      <c r="AJ35" s="60">
        <v>19</v>
      </c>
      <c r="AK35" s="48">
        <v>989</v>
      </c>
      <c r="AL35" s="53">
        <f t="shared" si="11"/>
        <v>1008</v>
      </c>
      <c r="AM35" s="60"/>
      <c r="AN35" s="48">
        <v>55</v>
      </c>
      <c r="AO35" s="53">
        <f t="shared" si="12"/>
        <v>55</v>
      </c>
      <c r="AP35" s="60"/>
      <c r="AQ35" s="48">
        <v>137</v>
      </c>
      <c r="AR35" s="53">
        <f t="shared" si="13"/>
        <v>137</v>
      </c>
      <c r="AS35" s="60"/>
      <c r="AT35" s="48">
        <v>27</v>
      </c>
      <c r="AU35" s="53">
        <f t="shared" si="14"/>
        <v>27</v>
      </c>
      <c r="AV35" s="60"/>
      <c r="AW35" s="48">
        <v>100</v>
      </c>
      <c r="AX35" s="53">
        <f t="shared" si="15"/>
        <v>100</v>
      </c>
      <c r="AY35" s="60">
        <v>1</v>
      </c>
      <c r="AZ35" s="48">
        <v>130</v>
      </c>
      <c r="BA35" s="53">
        <f t="shared" si="16"/>
        <v>131</v>
      </c>
      <c r="BB35" s="60"/>
      <c r="BC35" s="48"/>
      <c r="BD35" s="53">
        <f t="shared" si="17"/>
        <v>0</v>
      </c>
      <c r="BE35" s="60">
        <v>99</v>
      </c>
      <c r="BF35" s="48">
        <v>78</v>
      </c>
      <c r="BG35" s="53">
        <f t="shared" si="18"/>
        <v>177</v>
      </c>
      <c r="BH35" s="60">
        <v>625</v>
      </c>
      <c r="BI35" s="48">
        <v>191</v>
      </c>
      <c r="BJ35" s="53">
        <f t="shared" si="19"/>
        <v>816</v>
      </c>
      <c r="BK35" s="64">
        <f t="shared" si="20"/>
        <v>6371</v>
      </c>
    </row>
    <row r="36" spans="1:63" x14ac:dyDescent="0.35">
      <c r="A36" s="116"/>
      <c r="B36" s="58">
        <v>2</v>
      </c>
      <c r="C36" s="60"/>
      <c r="D36" s="48"/>
      <c r="E36" s="53">
        <f t="shared" si="0"/>
        <v>0</v>
      </c>
      <c r="F36" s="60">
        <v>7</v>
      </c>
      <c r="G36" s="48">
        <v>282</v>
      </c>
      <c r="H36" s="53">
        <f t="shared" si="1"/>
        <v>289</v>
      </c>
      <c r="I36" s="60"/>
      <c r="J36" s="48">
        <v>770</v>
      </c>
      <c r="K36" s="53">
        <f t="shared" si="2"/>
        <v>770</v>
      </c>
      <c r="L36" s="60">
        <v>1</v>
      </c>
      <c r="M36" s="48">
        <v>199</v>
      </c>
      <c r="N36" s="53">
        <f t="shared" si="3"/>
        <v>200</v>
      </c>
      <c r="O36" s="60">
        <v>32</v>
      </c>
      <c r="P36" s="48">
        <v>22</v>
      </c>
      <c r="Q36" s="53">
        <f t="shared" si="4"/>
        <v>54</v>
      </c>
      <c r="R36" s="60">
        <v>204</v>
      </c>
      <c r="S36" s="48">
        <v>162</v>
      </c>
      <c r="T36" s="53">
        <f t="shared" si="5"/>
        <v>366</v>
      </c>
      <c r="U36" s="60"/>
      <c r="V36" s="48">
        <v>58</v>
      </c>
      <c r="W36" s="53">
        <f t="shared" si="6"/>
        <v>58</v>
      </c>
      <c r="X36" s="60">
        <v>862</v>
      </c>
      <c r="Y36" s="48">
        <v>300</v>
      </c>
      <c r="Z36" s="53">
        <f t="shared" si="7"/>
        <v>1162</v>
      </c>
      <c r="AA36" s="60">
        <v>22</v>
      </c>
      <c r="AB36" s="48">
        <v>352</v>
      </c>
      <c r="AC36" s="53">
        <f t="shared" si="8"/>
        <v>374</v>
      </c>
      <c r="AD36" s="60">
        <v>4</v>
      </c>
      <c r="AE36" s="48">
        <v>173</v>
      </c>
      <c r="AF36" s="53">
        <f t="shared" si="9"/>
        <v>177</v>
      </c>
      <c r="AG36" s="60">
        <v>10</v>
      </c>
      <c r="AH36" s="48">
        <v>729</v>
      </c>
      <c r="AI36" s="53">
        <f t="shared" si="10"/>
        <v>739</v>
      </c>
      <c r="AJ36" s="60">
        <v>37</v>
      </c>
      <c r="AK36" s="48">
        <v>838</v>
      </c>
      <c r="AL36" s="53">
        <f t="shared" si="11"/>
        <v>875</v>
      </c>
      <c r="AM36" s="60"/>
      <c r="AN36" s="48">
        <v>448</v>
      </c>
      <c r="AO36" s="53">
        <f t="shared" si="12"/>
        <v>448</v>
      </c>
      <c r="AP36" s="60"/>
      <c r="AQ36" s="48">
        <v>263</v>
      </c>
      <c r="AR36" s="53">
        <f t="shared" si="13"/>
        <v>263</v>
      </c>
      <c r="AS36" s="60">
        <v>22</v>
      </c>
      <c r="AT36" s="48">
        <v>84</v>
      </c>
      <c r="AU36" s="53">
        <f t="shared" si="14"/>
        <v>106</v>
      </c>
      <c r="AV36" s="60"/>
      <c r="AW36" s="48">
        <v>65</v>
      </c>
      <c r="AX36" s="53">
        <f t="shared" si="15"/>
        <v>65</v>
      </c>
      <c r="AY36" s="60"/>
      <c r="AZ36" s="48">
        <v>68</v>
      </c>
      <c r="BA36" s="53">
        <f t="shared" si="16"/>
        <v>68</v>
      </c>
      <c r="BB36" s="60">
        <v>12</v>
      </c>
      <c r="BC36" s="48"/>
      <c r="BD36" s="53">
        <f t="shared" si="17"/>
        <v>12</v>
      </c>
      <c r="BE36" s="60">
        <v>87</v>
      </c>
      <c r="BF36" s="48">
        <v>482</v>
      </c>
      <c r="BG36" s="53">
        <f t="shared" si="18"/>
        <v>569</v>
      </c>
      <c r="BH36" s="60">
        <v>215</v>
      </c>
      <c r="BI36" s="48">
        <v>168</v>
      </c>
      <c r="BJ36" s="53">
        <f t="shared" si="19"/>
        <v>383</v>
      </c>
      <c r="BK36" s="64">
        <f t="shared" si="20"/>
        <v>6978</v>
      </c>
    </row>
    <row r="37" spans="1:63" x14ac:dyDescent="0.35">
      <c r="A37" s="116"/>
      <c r="B37" s="58">
        <v>3</v>
      </c>
      <c r="C37" s="60"/>
      <c r="D37" s="48"/>
      <c r="E37" s="53">
        <f t="shared" si="0"/>
        <v>0</v>
      </c>
      <c r="F37" s="60">
        <v>2</v>
      </c>
      <c r="G37" s="48">
        <v>657</v>
      </c>
      <c r="H37" s="53">
        <f t="shared" si="1"/>
        <v>659</v>
      </c>
      <c r="I37" s="60"/>
      <c r="J37" s="48">
        <v>78</v>
      </c>
      <c r="K37" s="53">
        <f t="shared" si="2"/>
        <v>78</v>
      </c>
      <c r="L37" s="60">
        <v>9</v>
      </c>
      <c r="M37" s="48">
        <v>309</v>
      </c>
      <c r="N37" s="53">
        <f t="shared" si="3"/>
        <v>318</v>
      </c>
      <c r="O37" s="60">
        <v>353</v>
      </c>
      <c r="P37" s="48">
        <v>249</v>
      </c>
      <c r="Q37" s="53">
        <f t="shared" si="4"/>
        <v>602</v>
      </c>
      <c r="R37" s="60">
        <v>221</v>
      </c>
      <c r="S37" s="48">
        <v>14</v>
      </c>
      <c r="T37" s="53">
        <f t="shared" si="5"/>
        <v>235</v>
      </c>
      <c r="U37" s="60"/>
      <c r="V37" s="48">
        <v>21</v>
      </c>
      <c r="W37" s="53">
        <f t="shared" si="6"/>
        <v>21</v>
      </c>
      <c r="X37" s="60">
        <v>1723</v>
      </c>
      <c r="Y37" s="48">
        <v>27</v>
      </c>
      <c r="Z37" s="53">
        <f t="shared" si="7"/>
        <v>1750</v>
      </c>
      <c r="AA37" s="60">
        <v>413</v>
      </c>
      <c r="AB37" s="48">
        <v>437</v>
      </c>
      <c r="AC37" s="53">
        <f t="shared" si="8"/>
        <v>850</v>
      </c>
      <c r="AD37" s="60">
        <v>53</v>
      </c>
      <c r="AE37" s="48">
        <v>511</v>
      </c>
      <c r="AF37" s="53">
        <f t="shared" si="9"/>
        <v>564</v>
      </c>
      <c r="AG37" s="60">
        <v>21</v>
      </c>
      <c r="AH37" s="48">
        <v>195</v>
      </c>
      <c r="AI37" s="53">
        <f t="shared" si="10"/>
        <v>216</v>
      </c>
      <c r="AJ37" s="60">
        <v>32</v>
      </c>
      <c r="AK37" s="48">
        <v>608</v>
      </c>
      <c r="AL37" s="53">
        <f t="shared" si="11"/>
        <v>640</v>
      </c>
      <c r="AM37" s="60"/>
      <c r="AN37" s="48">
        <v>61</v>
      </c>
      <c r="AO37" s="53">
        <f t="shared" si="12"/>
        <v>61</v>
      </c>
      <c r="AP37" s="60"/>
      <c r="AQ37" s="48">
        <v>130</v>
      </c>
      <c r="AR37" s="53">
        <f t="shared" si="13"/>
        <v>130</v>
      </c>
      <c r="AS37" s="60"/>
      <c r="AT37" s="48">
        <v>108</v>
      </c>
      <c r="AU37" s="53">
        <f t="shared" si="14"/>
        <v>108</v>
      </c>
      <c r="AV37" s="60"/>
      <c r="AW37" s="48">
        <v>99</v>
      </c>
      <c r="AX37" s="53">
        <f t="shared" si="15"/>
        <v>99</v>
      </c>
      <c r="AY37" s="60"/>
      <c r="AZ37" s="48">
        <v>112</v>
      </c>
      <c r="BA37" s="53">
        <f t="shared" si="16"/>
        <v>112</v>
      </c>
      <c r="BB37" s="60">
        <v>1</v>
      </c>
      <c r="BC37" s="48"/>
      <c r="BD37" s="53">
        <f t="shared" si="17"/>
        <v>1</v>
      </c>
      <c r="BE37" s="60">
        <v>5</v>
      </c>
      <c r="BF37" s="48">
        <v>149</v>
      </c>
      <c r="BG37" s="53">
        <f t="shared" si="18"/>
        <v>154</v>
      </c>
      <c r="BH37" s="60">
        <v>35</v>
      </c>
      <c r="BI37" s="48">
        <v>456</v>
      </c>
      <c r="BJ37" s="53">
        <f t="shared" si="19"/>
        <v>491</v>
      </c>
      <c r="BK37" s="64">
        <f t="shared" si="20"/>
        <v>7089</v>
      </c>
    </row>
    <row r="38" spans="1:63" x14ac:dyDescent="0.35">
      <c r="A38" s="116"/>
      <c r="B38" s="58">
        <v>4</v>
      </c>
      <c r="C38" s="60"/>
      <c r="D38" s="48"/>
      <c r="E38" s="53">
        <f t="shared" si="0"/>
        <v>0</v>
      </c>
      <c r="F38" s="60">
        <v>8</v>
      </c>
      <c r="G38" s="48">
        <v>590</v>
      </c>
      <c r="H38" s="53">
        <f t="shared" si="1"/>
        <v>598</v>
      </c>
      <c r="I38" s="60"/>
      <c r="J38" s="48">
        <v>253</v>
      </c>
      <c r="K38" s="53">
        <f t="shared" si="2"/>
        <v>253</v>
      </c>
      <c r="L38" s="60">
        <v>5</v>
      </c>
      <c r="M38" s="48">
        <v>33</v>
      </c>
      <c r="N38" s="53">
        <f t="shared" si="3"/>
        <v>38</v>
      </c>
      <c r="O38" s="60">
        <v>361</v>
      </c>
      <c r="P38" s="48">
        <v>173</v>
      </c>
      <c r="Q38" s="53">
        <f t="shared" si="4"/>
        <v>534</v>
      </c>
      <c r="R38" s="60">
        <v>591</v>
      </c>
      <c r="S38" s="48">
        <v>2</v>
      </c>
      <c r="T38" s="53">
        <f t="shared" si="5"/>
        <v>593</v>
      </c>
      <c r="U38" s="60">
        <v>1</v>
      </c>
      <c r="V38" s="48">
        <v>36</v>
      </c>
      <c r="W38" s="53">
        <f t="shared" si="6"/>
        <v>37</v>
      </c>
      <c r="X38" s="60">
        <v>21</v>
      </c>
      <c r="Y38" s="48">
        <v>174</v>
      </c>
      <c r="Z38" s="53">
        <f t="shared" si="7"/>
        <v>195</v>
      </c>
      <c r="AA38" s="60">
        <v>31</v>
      </c>
      <c r="AB38" s="48">
        <v>1041</v>
      </c>
      <c r="AC38" s="53">
        <f t="shared" si="8"/>
        <v>1072</v>
      </c>
      <c r="AD38" s="60"/>
      <c r="AE38" s="48">
        <v>402</v>
      </c>
      <c r="AF38" s="53">
        <f t="shared" si="9"/>
        <v>402</v>
      </c>
      <c r="AG38" s="60">
        <v>20</v>
      </c>
      <c r="AH38" s="48">
        <v>735</v>
      </c>
      <c r="AI38" s="53">
        <f t="shared" si="10"/>
        <v>755</v>
      </c>
      <c r="AJ38" s="60">
        <v>3</v>
      </c>
      <c r="AK38" s="48">
        <v>593</v>
      </c>
      <c r="AL38" s="53">
        <f t="shared" si="11"/>
        <v>596</v>
      </c>
      <c r="AM38" s="60">
        <v>28</v>
      </c>
      <c r="AN38" s="48">
        <v>144</v>
      </c>
      <c r="AO38" s="53">
        <f t="shared" si="12"/>
        <v>172</v>
      </c>
      <c r="AP38" s="60">
        <v>47</v>
      </c>
      <c r="AQ38" s="48">
        <v>215</v>
      </c>
      <c r="AR38" s="53">
        <f t="shared" si="13"/>
        <v>262</v>
      </c>
      <c r="AS38" s="60"/>
      <c r="AT38" s="48">
        <v>26</v>
      </c>
      <c r="AU38" s="53">
        <f t="shared" si="14"/>
        <v>26</v>
      </c>
      <c r="AV38" s="60"/>
      <c r="AW38" s="48">
        <v>133</v>
      </c>
      <c r="AX38" s="53">
        <f t="shared" si="15"/>
        <v>133</v>
      </c>
      <c r="AY38" s="60"/>
      <c r="AZ38" s="48">
        <v>286</v>
      </c>
      <c r="BA38" s="53">
        <f t="shared" si="16"/>
        <v>286</v>
      </c>
      <c r="BB38" s="60"/>
      <c r="BC38" s="48">
        <v>1</v>
      </c>
      <c r="BD38" s="53">
        <f t="shared" si="17"/>
        <v>1</v>
      </c>
      <c r="BE38" s="60">
        <v>3</v>
      </c>
      <c r="BF38" s="48">
        <v>300</v>
      </c>
      <c r="BG38" s="53">
        <f t="shared" si="18"/>
        <v>303</v>
      </c>
      <c r="BH38" s="60">
        <v>9</v>
      </c>
      <c r="BI38" s="48">
        <v>3</v>
      </c>
      <c r="BJ38" s="53">
        <f t="shared" si="19"/>
        <v>12</v>
      </c>
      <c r="BK38" s="64">
        <f t="shared" si="20"/>
        <v>6268</v>
      </c>
    </row>
    <row r="39" spans="1:63" x14ac:dyDescent="0.35">
      <c r="A39" s="116">
        <v>2019</v>
      </c>
      <c r="B39" s="58">
        <v>1</v>
      </c>
      <c r="C39" s="60"/>
      <c r="D39" s="48"/>
      <c r="E39" s="53">
        <f t="shared" si="0"/>
        <v>0</v>
      </c>
      <c r="F39" s="60">
        <v>1</v>
      </c>
      <c r="G39" s="48">
        <v>610</v>
      </c>
      <c r="H39" s="53">
        <f t="shared" si="1"/>
        <v>611</v>
      </c>
      <c r="I39" s="60"/>
      <c r="J39" s="48">
        <v>89</v>
      </c>
      <c r="K39" s="53">
        <f t="shared" si="2"/>
        <v>89</v>
      </c>
      <c r="L39" s="60">
        <v>1</v>
      </c>
      <c r="M39" s="48"/>
      <c r="N39" s="53">
        <f t="shared" si="3"/>
        <v>1</v>
      </c>
      <c r="O39" s="60">
        <v>8</v>
      </c>
      <c r="P39" s="48">
        <v>116</v>
      </c>
      <c r="Q39" s="53">
        <f t="shared" si="4"/>
        <v>124</v>
      </c>
      <c r="R39" s="60">
        <v>54</v>
      </c>
      <c r="S39" s="48"/>
      <c r="T39" s="53">
        <f t="shared" si="5"/>
        <v>54</v>
      </c>
      <c r="U39" s="60">
        <v>15</v>
      </c>
      <c r="V39" s="48">
        <v>32</v>
      </c>
      <c r="W39" s="53">
        <f t="shared" si="6"/>
        <v>47</v>
      </c>
      <c r="X39" s="60">
        <v>635</v>
      </c>
      <c r="Y39" s="48">
        <v>408</v>
      </c>
      <c r="Z39" s="53">
        <f t="shared" si="7"/>
        <v>1043</v>
      </c>
      <c r="AA39" s="60">
        <v>22</v>
      </c>
      <c r="AB39" s="48">
        <v>1140</v>
      </c>
      <c r="AC39" s="53">
        <f t="shared" si="8"/>
        <v>1162</v>
      </c>
      <c r="AD39" s="60">
        <v>212</v>
      </c>
      <c r="AE39" s="48">
        <v>525</v>
      </c>
      <c r="AF39" s="53">
        <f t="shared" si="9"/>
        <v>737</v>
      </c>
      <c r="AG39" s="60">
        <v>31</v>
      </c>
      <c r="AH39" s="48">
        <v>522</v>
      </c>
      <c r="AI39" s="53">
        <f t="shared" si="10"/>
        <v>553</v>
      </c>
      <c r="AJ39" s="60">
        <v>221</v>
      </c>
      <c r="AK39" s="48">
        <v>682</v>
      </c>
      <c r="AL39" s="53">
        <f t="shared" si="11"/>
        <v>903</v>
      </c>
      <c r="AM39" s="60"/>
      <c r="AN39" s="48">
        <v>69</v>
      </c>
      <c r="AO39" s="53">
        <f t="shared" si="12"/>
        <v>69</v>
      </c>
      <c r="AP39" s="60"/>
      <c r="AQ39" s="48">
        <v>166</v>
      </c>
      <c r="AR39" s="53">
        <f t="shared" si="13"/>
        <v>166</v>
      </c>
      <c r="AS39" s="60"/>
      <c r="AT39" s="48">
        <v>20</v>
      </c>
      <c r="AU39" s="53">
        <f t="shared" si="14"/>
        <v>20</v>
      </c>
      <c r="AV39" s="60"/>
      <c r="AW39" s="48">
        <v>82</v>
      </c>
      <c r="AX39" s="53">
        <f t="shared" si="15"/>
        <v>82</v>
      </c>
      <c r="AY39" s="60">
        <v>1</v>
      </c>
      <c r="AZ39" s="48">
        <v>87</v>
      </c>
      <c r="BA39" s="53">
        <f t="shared" si="16"/>
        <v>88</v>
      </c>
      <c r="BB39" s="60"/>
      <c r="BC39" s="48">
        <v>37</v>
      </c>
      <c r="BD39" s="53">
        <f t="shared" si="17"/>
        <v>37</v>
      </c>
      <c r="BE39" s="60">
        <v>2</v>
      </c>
      <c r="BF39" s="48">
        <v>26</v>
      </c>
      <c r="BG39" s="53">
        <f t="shared" si="18"/>
        <v>28</v>
      </c>
      <c r="BH39" s="60">
        <v>11</v>
      </c>
      <c r="BI39" s="48">
        <v>1495</v>
      </c>
      <c r="BJ39" s="53">
        <f t="shared" si="19"/>
        <v>1506</v>
      </c>
      <c r="BK39" s="64">
        <f t="shared" si="20"/>
        <v>7320</v>
      </c>
    </row>
    <row r="40" spans="1:63" ht="14.25" x14ac:dyDescent="0.45">
      <c r="A40" s="116"/>
      <c r="B40" s="67">
        <v>2</v>
      </c>
      <c r="C40" s="60"/>
      <c r="D40" s="48"/>
      <c r="E40" s="53">
        <f t="shared" si="0"/>
        <v>0</v>
      </c>
      <c r="F40" s="60">
        <v>9</v>
      </c>
      <c r="G40" s="48">
        <v>396</v>
      </c>
      <c r="H40" s="53">
        <f t="shared" si="1"/>
        <v>405</v>
      </c>
      <c r="I40" s="60"/>
      <c r="J40" s="48">
        <v>174</v>
      </c>
      <c r="K40" s="53">
        <f t="shared" si="2"/>
        <v>174</v>
      </c>
      <c r="L40" s="60"/>
      <c r="M40" s="48">
        <v>180</v>
      </c>
      <c r="N40" s="53">
        <f t="shared" si="3"/>
        <v>180</v>
      </c>
      <c r="O40" s="60">
        <v>741</v>
      </c>
      <c r="P40" s="48">
        <v>80</v>
      </c>
      <c r="Q40" s="53">
        <f>+O40+P40</f>
        <v>821</v>
      </c>
      <c r="R40" s="60">
        <v>179</v>
      </c>
      <c r="S40" s="48">
        <v>8</v>
      </c>
      <c r="T40" s="53">
        <f t="shared" si="5"/>
        <v>187</v>
      </c>
      <c r="U40" s="60">
        <v>1</v>
      </c>
      <c r="V40" s="48">
        <v>13</v>
      </c>
      <c r="W40" s="53">
        <f t="shared" si="6"/>
        <v>14</v>
      </c>
      <c r="X40" s="60">
        <v>29</v>
      </c>
      <c r="Y40" s="48">
        <v>308</v>
      </c>
      <c r="Z40" s="53">
        <f t="shared" si="7"/>
        <v>337</v>
      </c>
      <c r="AA40" s="60">
        <v>220</v>
      </c>
      <c r="AB40" s="48">
        <v>261</v>
      </c>
      <c r="AC40" s="53">
        <f t="shared" si="8"/>
        <v>481</v>
      </c>
      <c r="AD40" s="60"/>
      <c r="AE40" s="48">
        <v>521</v>
      </c>
      <c r="AF40" s="53">
        <f t="shared" si="9"/>
        <v>521</v>
      </c>
      <c r="AG40" s="60">
        <v>64</v>
      </c>
      <c r="AH40" s="48">
        <v>1167</v>
      </c>
      <c r="AI40" s="53">
        <f t="shared" si="10"/>
        <v>1231</v>
      </c>
      <c r="AJ40" s="60">
        <v>2</v>
      </c>
      <c r="AK40" s="48">
        <v>416</v>
      </c>
      <c r="AL40" s="53">
        <f t="shared" si="11"/>
        <v>418</v>
      </c>
      <c r="AM40" s="60"/>
      <c r="AN40" s="48">
        <v>97</v>
      </c>
      <c r="AO40" s="53">
        <f t="shared" si="12"/>
        <v>97</v>
      </c>
      <c r="AP40" s="60"/>
      <c r="AQ40" s="48">
        <v>96</v>
      </c>
      <c r="AR40" s="53">
        <f t="shared" si="13"/>
        <v>96</v>
      </c>
      <c r="AS40" s="60">
        <v>8</v>
      </c>
      <c r="AT40" s="48">
        <v>184</v>
      </c>
      <c r="AU40" s="53">
        <f t="shared" si="14"/>
        <v>192</v>
      </c>
      <c r="AV40" s="60"/>
      <c r="AW40" s="48">
        <v>174</v>
      </c>
      <c r="AX40" s="53">
        <f t="shared" si="15"/>
        <v>174</v>
      </c>
      <c r="AY40" s="60"/>
      <c r="AZ40" s="48">
        <v>69</v>
      </c>
      <c r="BA40" s="53">
        <f t="shared" si="16"/>
        <v>69</v>
      </c>
      <c r="BB40" s="60"/>
      <c r="BC40" s="48">
        <v>48</v>
      </c>
      <c r="BD40" s="53">
        <f t="shared" si="17"/>
        <v>48</v>
      </c>
      <c r="BE40" s="60">
        <v>184</v>
      </c>
      <c r="BF40" s="48">
        <v>109</v>
      </c>
      <c r="BG40" s="53">
        <f t="shared" si="18"/>
        <v>293</v>
      </c>
      <c r="BH40" s="60">
        <v>76</v>
      </c>
      <c r="BI40" s="48">
        <v>132</v>
      </c>
      <c r="BJ40" s="53">
        <f t="shared" si="19"/>
        <v>208</v>
      </c>
      <c r="BK40" s="64">
        <f t="shared" si="20"/>
        <v>5946</v>
      </c>
    </row>
    <row r="41" spans="1:63" x14ac:dyDescent="0.35">
      <c r="A41" s="116"/>
      <c r="B41" s="58">
        <v>3</v>
      </c>
      <c r="C41" s="60"/>
      <c r="D41" s="48"/>
      <c r="E41" s="53">
        <f t="shared" si="0"/>
        <v>0</v>
      </c>
      <c r="F41" s="60">
        <v>2</v>
      </c>
      <c r="G41" s="48">
        <v>477</v>
      </c>
      <c r="H41" s="53">
        <f t="shared" si="1"/>
        <v>479</v>
      </c>
      <c r="I41" s="60"/>
      <c r="J41" s="48">
        <v>61</v>
      </c>
      <c r="K41" s="53">
        <f t="shared" si="2"/>
        <v>61</v>
      </c>
      <c r="L41" s="60"/>
      <c r="M41" s="48">
        <v>171</v>
      </c>
      <c r="N41" s="53">
        <f t="shared" si="3"/>
        <v>171</v>
      </c>
      <c r="O41" s="60">
        <v>79</v>
      </c>
      <c r="P41" s="48">
        <v>46</v>
      </c>
      <c r="Q41" s="53">
        <f t="shared" ref="Q41:Q42" si="21">+O41+P41</f>
        <v>125</v>
      </c>
      <c r="R41" s="60">
        <v>18</v>
      </c>
      <c r="S41" s="48">
        <v>2</v>
      </c>
      <c r="T41" s="53">
        <f t="shared" si="5"/>
        <v>20</v>
      </c>
      <c r="U41" s="60">
        <v>20</v>
      </c>
      <c r="V41" s="48">
        <v>31</v>
      </c>
      <c r="W41" s="53">
        <f t="shared" si="6"/>
        <v>51</v>
      </c>
      <c r="X41" s="60">
        <v>522</v>
      </c>
      <c r="Y41" s="48">
        <v>28</v>
      </c>
      <c r="Z41" s="53">
        <f t="shared" si="7"/>
        <v>550</v>
      </c>
      <c r="AA41" s="60">
        <v>58</v>
      </c>
      <c r="AB41" s="48">
        <v>739</v>
      </c>
      <c r="AC41" s="53">
        <f t="shared" si="8"/>
        <v>797</v>
      </c>
      <c r="AD41" s="60">
        <v>672</v>
      </c>
      <c r="AE41" s="48">
        <v>962</v>
      </c>
      <c r="AF41" s="53">
        <f t="shared" si="9"/>
        <v>1634</v>
      </c>
      <c r="AG41" s="60">
        <v>36</v>
      </c>
      <c r="AH41" s="48">
        <v>443</v>
      </c>
      <c r="AI41" s="53">
        <f t="shared" si="10"/>
        <v>479</v>
      </c>
      <c r="AJ41" s="60">
        <v>249</v>
      </c>
      <c r="AK41" s="48">
        <v>861</v>
      </c>
      <c r="AL41" s="53">
        <f>+AJ41+AK41</f>
        <v>1110</v>
      </c>
      <c r="AM41" s="60">
        <v>26</v>
      </c>
      <c r="AN41" s="48">
        <v>76</v>
      </c>
      <c r="AO41" s="53">
        <f t="shared" si="12"/>
        <v>102</v>
      </c>
      <c r="AP41" s="60"/>
      <c r="AQ41" s="48">
        <v>440</v>
      </c>
      <c r="AR41" s="53">
        <f t="shared" si="13"/>
        <v>440</v>
      </c>
      <c r="AS41" s="60"/>
      <c r="AT41" s="48">
        <v>100</v>
      </c>
      <c r="AU41" s="53">
        <f t="shared" si="14"/>
        <v>100</v>
      </c>
      <c r="AV41" s="60">
        <v>5</v>
      </c>
      <c r="AW41" s="48">
        <v>478</v>
      </c>
      <c r="AX41" s="53">
        <f t="shared" si="15"/>
        <v>483</v>
      </c>
      <c r="AY41" s="60">
        <v>27</v>
      </c>
      <c r="AZ41" s="48">
        <v>247</v>
      </c>
      <c r="BA41" s="53">
        <f t="shared" si="16"/>
        <v>274</v>
      </c>
      <c r="BB41" s="60"/>
      <c r="BC41" s="48">
        <v>86</v>
      </c>
      <c r="BD41" s="53">
        <f t="shared" si="17"/>
        <v>86</v>
      </c>
      <c r="BE41" s="60">
        <v>309</v>
      </c>
      <c r="BF41" s="48">
        <v>77</v>
      </c>
      <c r="BG41" s="53">
        <f t="shared" si="18"/>
        <v>386</v>
      </c>
      <c r="BH41" s="60">
        <v>41</v>
      </c>
      <c r="BI41" s="48">
        <v>10</v>
      </c>
      <c r="BJ41" s="53">
        <f t="shared" si="19"/>
        <v>51</v>
      </c>
      <c r="BK41" s="64">
        <f>+BJ41+BG41+BD41+BA41+AX41+AU41+AR41+AO41+AL41+AI41+AF41+AC41+Z41+W41+T41+Q41+N41+K41+H41+E41</f>
        <v>7399</v>
      </c>
    </row>
    <row r="42" spans="1:63" ht="13.5" thickBot="1" x14ac:dyDescent="0.4">
      <c r="A42" s="117"/>
      <c r="B42" s="59">
        <v>4</v>
      </c>
      <c r="C42" s="61"/>
      <c r="D42" s="54"/>
      <c r="E42" s="55">
        <f t="shared" si="0"/>
        <v>0</v>
      </c>
      <c r="F42" s="61">
        <v>5</v>
      </c>
      <c r="G42" s="54">
        <v>598</v>
      </c>
      <c r="H42" s="55">
        <f t="shared" si="1"/>
        <v>603</v>
      </c>
      <c r="I42" s="61">
        <v>23</v>
      </c>
      <c r="J42" s="54">
        <v>120</v>
      </c>
      <c r="K42" s="55">
        <f t="shared" si="2"/>
        <v>143</v>
      </c>
      <c r="L42" s="61"/>
      <c r="M42" s="54"/>
      <c r="N42" s="55">
        <f t="shared" si="3"/>
        <v>0</v>
      </c>
      <c r="O42" s="61">
        <v>17</v>
      </c>
      <c r="P42" s="54">
        <v>37</v>
      </c>
      <c r="Q42" s="55">
        <f t="shared" si="21"/>
        <v>54</v>
      </c>
      <c r="R42" s="61">
        <v>140</v>
      </c>
      <c r="S42" s="54">
        <v>8</v>
      </c>
      <c r="T42" s="55">
        <f t="shared" si="5"/>
        <v>148</v>
      </c>
      <c r="U42" s="61">
        <v>145</v>
      </c>
      <c r="V42" s="54">
        <v>28</v>
      </c>
      <c r="W42" s="55">
        <f t="shared" si="6"/>
        <v>173</v>
      </c>
      <c r="X42" s="61">
        <v>512</v>
      </c>
      <c r="Y42" s="54">
        <v>272</v>
      </c>
      <c r="Z42" s="55">
        <f t="shared" si="7"/>
        <v>784</v>
      </c>
      <c r="AA42" s="61">
        <v>27</v>
      </c>
      <c r="AB42" s="54">
        <v>1139</v>
      </c>
      <c r="AC42" s="55">
        <f t="shared" si="8"/>
        <v>1166</v>
      </c>
      <c r="AD42" s="61"/>
      <c r="AE42" s="54">
        <v>737</v>
      </c>
      <c r="AF42" s="55">
        <f t="shared" si="9"/>
        <v>737</v>
      </c>
      <c r="AG42" s="61">
        <v>318</v>
      </c>
      <c r="AH42" s="54">
        <v>619</v>
      </c>
      <c r="AI42" s="55">
        <f t="shared" si="10"/>
        <v>937</v>
      </c>
      <c r="AJ42" s="61">
        <v>17</v>
      </c>
      <c r="AK42" s="54">
        <v>520</v>
      </c>
      <c r="AL42" s="55">
        <f t="shared" si="11"/>
        <v>537</v>
      </c>
      <c r="AM42" s="61">
        <v>228</v>
      </c>
      <c r="AN42" s="54">
        <v>56</v>
      </c>
      <c r="AO42" s="55">
        <f t="shared" si="12"/>
        <v>284</v>
      </c>
      <c r="AP42" s="61"/>
      <c r="AQ42" s="54">
        <v>189</v>
      </c>
      <c r="AR42" s="55">
        <f t="shared" si="13"/>
        <v>189</v>
      </c>
      <c r="AS42" s="61"/>
      <c r="AT42" s="54">
        <v>348</v>
      </c>
      <c r="AU42" s="55">
        <f t="shared" si="14"/>
        <v>348</v>
      </c>
      <c r="AV42" s="61"/>
      <c r="AW42" s="54">
        <v>8</v>
      </c>
      <c r="AX42" s="55">
        <f t="shared" si="15"/>
        <v>8</v>
      </c>
      <c r="AY42" s="61">
        <v>5</v>
      </c>
      <c r="AZ42" s="54">
        <v>95</v>
      </c>
      <c r="BA42" s="55">
        <f t="shared" si="16"/>
        <v>100</v>
      </c>
      <c r="BB42" s="61"/>
      <c r="BC42" s="54">
        <v>8</v>
      </c>
      <c r="BD42" s="55">
        <f t="shared" si="17"/>
        <v>8</v>
      </c>
      <c r="BE42" s="61">
        <v>144</v>
      </c>
      <c r="BF42" s="54">
        <v>41</v>
      </c>
      <c r="BG42" s="55">
        <f t="shared" si="18"/>
        <v>185</v>
      </c>
      <c r="BH42" s="61">
        <v>292</v>
      </c>
      <c r="BI42" s="54">
        <v>4</v>
      </c>
      <c r="BJ42" s="55">
        <f t="shared" si="19"/>
        <v>296</v>
      </c>
      <c r="BK42" s="65">
        <f t="shared" si="20"/>
        <v>6700</v>
      </c>
    </row>
    <row r="44" spans="1:63" x14ac:dyDescent="0.35">
      <c r="A44" s="42" t="s">
        <v>159</v>
      </c>
    </row>
  </sheetData>
  <mergeCells count="29">
    <mergeCell ref="X5:Z5"/>
    <mergeCell ref="A15:A18"/>
    <mergeCell ref="A19:A22"/>
    <mergeCell ref="A23:A26"/>
    <mergeCell ref="A27:A30"/>
    <mergeCell ref="C5:E5"/>
    <mergeCell ref="F5:H5"/>
    <mergeCell ref="I5:K5"/>
    <mergeCell ref="A7:A10"/>
    <mergeCell ref="A11:A14"/>
    <mergeCell ref="A39:A42"/>
    <mergeCell ref="L5:N5"/>
    <mergeCell ref="O5:Q5"/>
    <mergeCell ref="R5:T5"/>
    <mergeCell ref="U5:W5"/>
    <mergeCell ref="A31:A34"/>
    <mergeCell ref="A35:A38"/>
    <mergeCell ref="BH5:BJ5"/>
    <mergeCell ref="AA5:AC5"/>
    <mergeCell ref="AD5:AF5"/>
    <mergeCell ref="AG5:AI5"/>
    <mergeCell ref="AJ5:AL5"/>
    <mergeCell ref="AM5:AO5"/>
    <mergeCell ref="AP5:AR5"/>
    <mergeCell ref="AS5:AU5"/>
    <mergeCell ref="AV5:AX5"/>
    <mergeCell ref="AY5:BA5"/>
    <mergeCell ref="BB5:BD5"/>
    <mergeCell ref="BE5:BG5"/>
  </mergeCells>
  <hyperlinks>
    <hyperlink ref="B40" location="Localidades!A44" display="2*" xr:uid="{29A71DAB-8E07-4F8A-A3F5-F535D45BE76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1"/>
  <sheetViews>
    <sheetView workbookViewId="0">
      <selection activeCell="B25" sqref="B7:B59"/>
    </sheetView>
  </sheetViews>
  <sheetFormatPr baseColWidth="10" defaultColWidth="11.33203125" defaultRowHeight="13.9" x14ac:dyDescent="0.4"/>
  <cols>
    <col min="1" max="1" width="16.6640625" style="9" customWidth="1"/>
    <col min="2" max="3" width="9.33203125" style="9" customWidth="1"/>
    <col min="4" max="4" width="10.33203125" style="9" customWidth="1"/>
    <col min="5" max="5" width="9.1328125" style="9" customWidth="1"/>
    <col min="6" max="6" width="12.33203125" style="9" customWidth="1"/>
    <col min="7" max="7" width="12.1328125" style="9" customWidth="1"/>
    <col min="8" max="8" width="6.33203125" style="9" customWidth="1"/>
    <col min="9" max="9" width="16.796875" style="9" customWidth="1"/>
    <col min="10" max="11" width="8" style="9" customWidth="1"/>
    <col min="12" max="12" width="12.1328125" style="9" bestFit="1" customWidth="1"/>
    <col min="13" max="13" width="10.33203125" style="9" bestFit="1" customWidth="1"/>
    <col min="14" max="14" width="11.796875" style="9" bestFit="1" customWidth="1"/>
    <col min="15" max="15" width="12.1328125" style="9" bestFit="1" customWidth="1"/>
    <col min="16" max="16" width="6.33203125" style="9" customWidth="1"/>
    <col min="17" max="17" width="15.6640625" style="9" customWidth="1"/>
    <col min="18" max="19" width="9.6640625" style="9" customWidth="1"/>
    <col min="20" max="20" width="12.33203125" style="9" bestFit="1" customWidth="1"/>
    <col min="21" max="21" width="10.33203125" style="9" bestFit="1" customWidth="1"/>
    <col min="22" max="22" width="11.6640625" style="9" bestFit="1" customWidth="1"/>
    <col min="23" max="23" width="12" style="9" bestFit="1" customWidth="1"/>
    <col min="24" max="16384" width="11.33203125" style="9"/>
  </cols>
  <sheetData>
    <row r="1" spans="1:23" x14ac:dyDescent="0.4">
      <c r="A1" s="11" t="s">
        <v>68</v>
      </c>
    </row>
    <row r="2" spans="1:23" x14ac:dyDescent="0.4">
      <c r="A2" s="12" t="s">
        <v>76</v>
      </c>
    </row>
    <row r="3" spans="1:23" ht="14.25" x14ac:dyDescent="0.45">
      <c r="A3" s="12" t="s">
        <v>2</v>
      </c>
      <c r="B3" s="36">
        <v>40589</v>
      </c>
      <c r="C3" s="36">
        <v>36508</v>
      </c>
      <c r="D3" s="10">
        <f>+C3-B3</f>
        <v>-4081</v>
      </c>
      <c r="E3" s="39">
        <f>+C3/B3*100-100</f>
        <v>-10.054448249525734</v>
      </c>
      <c r="F3" s="10"/>
      <c r="G3" s="10"/>
      <c r="H3" s="10"/>
      <c r="I3" s="10"/>
      <c r="J3" s="10"/>
      <c r="K3" s="10"/>
      <c r="L3" s="10"/>
      <c r="M3" s="10"/>
      <c r="N3" s="10"/>
      <c r="O3" s="10"/>
      <c r="P3" s="10"/>
      <c r="Q3" s="10"/>
      <c r="R3" s="10"/>
      <c r="S3" s="10"/>
      <c r="T3" s="10"/>
      <c r="U3" s="10"/>
      <c r="V3" s="10"/>
      <c r="W3" s="10"/>
    </row>
    <row r="4" spans="1:23" s="8" customFormat="1" ht="15" customHeight="1" x14ac:dyDescent="0.35">
      <c r="A4" s="121" t="s">
        <v>79</v>
      </c>
      <c r="B4" s="121"/>
      <c r="C4" s="121"/>
      <c r="D4" s="121"/>
      <c r="E4" s="121"/>
      <c r="F4" s="121"/>
      <c r="G4" s="121"/>
      <c r="H4" s="13"/>
      <c r="I4" s="121" t="s">
        <v>5</v>
      </c>
      <c r="J4" s="121"/>
      <c r="K4" s="121"/>
      <c r="L4" s="121"/>
      <c r="M4" s="121"/>
      <c r="N4" s="121"/>
      <c r="O4" s="121"/>
      <c r="P4" s="13"/>
      <c r="Q4" s="122" t="s">
        <v>60</v>
      </c>
      <c r="R4" s="123"/>
      <c r="S4" s="123"/>
      <c r="T4" s="123"/>
      <c r="U4" s="123"/>
      <c r="V4" s="123"/>
      <c r="W4" s="124"/>
    </row>
    <row r="5" spans="1:23" ht="19.5" customHeight="1" x14ac:dyDescent="0.4">
      <c r="A5" s="14" t="s">
        <v>12</v>
      </c>
      <c r="B5" s="15">
        <v>2015</v>
      </c>
      <c r="C5" s="15">
        <v>2016</v>
      </c>
      <c r="D5" s="15" t="s">
        <v>72</v>
      </c>
      <c r="E5" s="15" t="s">
        <v>73</v>
      </c>
      <c r="F5" s="15" t="s">
        <v>74</v>
      </c>
      <c r="G5" s="15" t="s">
        <v>75</v>
      </c>
      <c r="H5" s="16"/>
      <c r="I5" s="14" t="s">
        <v>12</v>
      </c>
      <c r="J5" s="15">
        <v>2015</v>
      </c>
      <c r="K5" s="15">
        <v>2016</v>
      </c>
      <c r="L5" s="15" t="s">
        <v>72</v>
      </c>
      <c r="M5" s="15" t="s">
        <v>73</v>
      </c>
      <c r="N5" s="15" t="s">
        <v>74</v>
      </c>
      <c r="O5" s="15" t="s">
        <v>75</v>
      </c>
      <c r="P5" s="16"/>
      <c r="Q5" s="14" t="s">
        <v>12</v>
      </c>
      <c r="R5" s="15">
        <v>2015</v>
      </c>
      <c r="S5" s="15">
        <v>2016</v>
      </c>
      <c r="T5" s="15" t="s">
        <v>72</v>
      </c>
      <c r="U5" s="15" t="s">
        <v>73</v>
      </c>
      <c r="V5" s="15" t="s">
        <v>74</v>
      </c>
      <c r="W5" s="15" t="s">
        <v>75</v>
      </c>
    </row>
    <row r="6" spans="1:23" s="8" customFormat="1" ht="19.5" customHeight="1" x14ac:dyDescent="0.45">
      <c r="A6" s="17" t="s">
        <v>61</v>
      </c>
      <c r="B6" s="38">
        <v>82865</v>
      </c>
      <c r="C6" s="38">
        <v>84660</v>
      </c>
      <c r="D6" s="10">
        <f>+C6-B6</f>
        <v>1795</v>
      </c>
      <c r="E6" s="39">
        <f>+C6/B6*100-100</f>
        <v>2.1661738973028548</v>
      </c>
      <c r="F6" s="20"/>
      <c r="G6" s="3"/>
      <c r="H6" s="1"/>
      <c r="I6" s="17" t="s">
        <v>61</v>
      </c>
      <c r="J6" s="18">
        <v>41361</v>
      </c>
      <c r="K6" s="18">
        <v>42362</v>
      </c>
      <c r="L6" s="19">
        <v>1001</v>
      </c>
      <c r="M6" s="20">
        <v>2.4201542515896506</v>
      </c>
      <c r="N6" s="20">
        <v>2.4201542515896506</v>
      </c>
      <c r="O6" s="3">
        <v>1</v>
      </c>
      <c r="P6" s="1"/>
      <c r="Q6" s="17" t="s">
        <v>61</v>
      </c>
      <c r="R6" s="18">
        <v>151245</v>
      </c>
      <c r="S6" s="18">
        <v>166620</v>
      </c>
      <c r="T6" s="19">
        <v>15375</v>
      </c>
      <c r="U6" s="20">
        <v>10.165625309927592</v>
      </c>
      <c r="V6" s="20">
        <v>10.165625309927592</v>
      </c>
      <c r="W6" s="3">
        <v>1</v>
      </c>
    </row>
    <row r="7" spans="1:23" x14ac:dyDescent="0.4">
      <c r="A7" s="21" t="s">
        <v>13</v>
      </c>
      <c r="B7" s="22">
        <v>1817</v>
      </c>
      <c r="C7" s="22">
        <v>2208</v>
      </c>
      <c r="D7" s="23">
        <v>391</v>
      </c>
      <c r="E7" s="24">
        <v>21.51898734177216</v>
      </c>
      <c r="F7" s="4">
        <v>0.90237710593122711</v>
      </c>
      <c r="G7" s="5">
        <v>5.2122184977102116E-2</v>
      </c>
      <c r="H7" s="2"/>
      <c r="I7" s="21" t="s">
        <v>13</v>
      </c>
      <c r="J7" s="22">
        <v>2198</v>
      </c>
      <c r="K7" s="22">
        <v>2208</v>
      </c>
      <c r="L7" s="23">
        <v>10</v>
      </c>
      <c r="M7" s="24">
        <v>0.45495905368517242</v>
      </c>
      <c r="N7" s="4">
        <v>2.4177365150745759E-2</v>
      </c>
      <c r="O7" s="5">
        <v>5.2122184977102116E-2</v>
      </c>
      <c r="P7" s="2"/>
      <c r="Q7" s="21" t="s">
        <v>13</v>
      </c>
      <c r="R7" s="22">
        <v>8643</v>
      </c>
      <c r="S7" s="22">
        <v>7766</v>
      </c>
      <c r="T7" s="23">
        <v>-877</v>
      </c>
      <c r="U7" s="24">
        <v>-10.146939720004639</v>
      </c>
      <c r="V7" s="4">
        <v>-0.57985387946708933</v>
      </c>
      <c r="W7" s="5">
        <v>4.6609050534149564E-2</v>
      </c>
    </row>
    <row r="8" spans="1:23" x14ac:dyDescent="0.4">
      <c r="A8" s="21" t="s">
        <v>14</v>
      </c>
      <c r="B8" s="22">
        <v>26</v>
      </c>
      <c r="C8" s="22">
        <v>38</v>
      </c>
      <c r="D8" s="23">
        <v>12</v>
      </c>
      <c r="E8" s="24">
        <v>46.153846153846132</v>
      </c>
      <c r="F8" s="4">
        <v>2.7694438033694951E-2</v>
      </c>
      <c r="G8" s="5">
        <v>8.9703035739577925E-4</v>
      </c>
      <c r="H8" s="2"/>
      <c r="I8" s="21" t="s">
        <v>14</v>
      </c>
      <c r="J8" s="22">
        <v>12</v>
      </c>
      <c r="K8" s="22">
        <v>38</v>
      </c>
      <c r="L8" s="23">
        <v>26</v>
      </c>
      <c r="M8" s="24">
        <v>216.66666666666663</v>
      </c>
      <c r="N8" s="4">
        <v>6.2861149391938986E-2</v>
      </c>
      <c r="O8" s="5">
        <v>8.9703035739577925E-4</v>
      </c>
      <c r="P8" s="2"/>
      <c r="Q8" s="21" t="s">
        <v>14</v>
      </c>
      <c r="R8" s="22">
        <v>69</v>
      </c>
      <c r="S8" s="22">
        <v>88</v>
      </c>
      <c r="T8" s="23">
        <v>19</v>
      </c>
      <c r="U8" s="24">
        <v>27.536231884057955</v>
      </c>
      <c r="V8" s="4">
        <v>1.2562398756983692E-2</v>
      </c>
      <c r="W8" s="5">
        <v>5.2814788140679388E-4</v>
      </c>
    </row>
    <row r="9" spans="1:23" x14ac:dyDescent="0.4">
      <c r="A9" s="21" t="s">
        <v>15</v>
      </c>
      <c r="B9" s="22">
        <v>1421</v>
      </c>
      <c r="C9" s="22">
        <v>1070</v>
      </c>
      <c r="D9" s="23">
        <v>-351</v>
      </c>
      <c r="E9" s="24">
        <v>-24.700914848698091</v>
      </c>
      <c r="F9" s="4">
        <v>-0.81006231248557725</v>
      </c>
      <c r="G9" s="5">
        <v>2.5258486379302204E-2</v>
      </c>
      <c r="H9" s="2"/>
      <c r="I9" s="21" t="s">
        <v>15</v>
      </c>
      <c r="J9" s="22">
        <v>1424</v>
      </c>
      <c r="K9" s="22">
        <v>1070</v>
      </c>
      <c r="L9" s="23">
        <v>-354</v>
      </c>
      <c r="M9" s="24">
        <v>-24.859550561797747</v>
      </c>
      <c r="N9" s="4">
        <v>-0.85587872633639994</v>
      </c>
      <c r="O9" s="5">
        <v>2.5258486379302204E-2</v>
      </c>
      <c r="P9" s="2"/>
      <c r="Q9" s="21" t="s">
        <v>15</v>
      </c>
      <c r="R9" s="22">
        <v>4484</v>
      </c>
      <c r="S9" s="22">
        <v>4686</v>
      </c>
      <c r="T9" s="23">
        <v>202</v>
      </c>
      <c r="U9" s="24">
        <v>4.5049063336306716</v>
      </c>
      <c r="V9" s="4">
        <v>0.13355813415319504</v>
      </c>
      <c r="W9" s="5">
        <v>2.8123874684911777E-2</v>
      </c>
    </row>
    <row r="10" spans="1:23" x14ac:dyDescent="0.4">
      <c r="A10" s="21" t="s">
        <v>16</v>
      </c>
      <c r="B10" s="22">
        <v>200</v>
      </c>
      <c r="C10" s="22">
        <v>136</v>
      </c>
      <c r="D10" s="23">
        <v>-64</v>
      </c>
      <c r="E10" s="24">
        <v>-32</v>
      </c>
      <c r="F10" s="4">
        <v>-0.14770366951303973</v>
      </c>
      <c r="G10" s="5">
        <v>3.2104244369954202E-3</v>
      </c>
      <c r="H10" s="2"/>
      <c r="I10" s="21" t="s">
        <v>16</v>
      </c>
      <c r="J10" s="22">
        <v>134</v>
      </c>
      <c r="K10" s="22">
        <v>136</v>
      </c>
      <c r="L10" s="23">
        <v>2</v>
      </c>
      <c r="M10" s="24">
        <v>1.4925373134328339</v>
      </c>
      <c r="N10" s="4">
        <v>4.8354730301491521E-3</v>
      </c>
      <c r="O10" s="5">
        <v>3.2104244369954202E-3</v>
      </c>
      <c r="P10" s="2"/>
      <c r="Q10" s="21" t="s">
        <v>16</v>
      </c>
      <c r="R10" s="22">
        <v>712</v>
      </c>
      <c r="S10" s="22">
        <v>523</v>
      </c>
      <c r="T10" s="23">
        <v>-189</v>
      </c>
      <c r="U10" s="24">
        <v>-26.544943820224717</v>
      </c>
      <c r="V10" s="4">
        <v>-0.12496280868789039</v>
      </c>
      <c r="W10" s="5">
        <v>3.1388788860881047E-3</v>
      </c>
    </row>
    <row r="11" spans="1:23" x14ac:dyDescent="0.4">
      <c r="A11" s="21" t="s">
        <v>17</v>
      </c>
      <c r="B11" s="22">
        <v>249</v>
      </c>
      <c r="C11" s="22">
        <v>40</v>
      </c>
      <c r="D11" s="23">
        <v>-209</v>
      </c>
      <c r="E11" s="24">
        <v>-83.935742971887549</v>
      </c>
      <c r="F11" s="4">
        <v>-0.48234479575352041</v>
      </c>
      <c r="G11" s="5">
        <v>9.442424814692413E-4</v>
      </c>
      <c r="H11" s="2"/>
      <c r="I11" s="21" t="s">
        <v>17</v>
      </c>
      <c r="J11" s="22">
        <v>48</v>
      </c>
      <c r="K11" s="22">
        <v>40</v>
      </c>
      <c r="L11" s="23">
        <v>-8</v>
      </c>
      <c r="M11" s="24">
        <v>-16.666666666666657</v>
      </c>
      <c r="N11" s="4">
        <v>-1.9341892120596609E-2</v>
      </c>
      <c r="O11" s="5">
        <v>9.442424814692413E-4</v>
      </c>
      <c r="P11" s="2"/>
      <c r="Q11" s="21" t="s">
        <v>17</v>
      </c>
      <c r="R11" s="22">
        <v>291</v>
      </c>
      <c r="S11" s="22">
        <v>434</v>
      </c>
      <c r="T11" s="23">
        <v>143</v>
      </c>
      <c r="U11" s="24">
        <v>49.140893470790388</v>
      </c>
      <c r="V11" s="4">
        <v>9.4548580118350933E-2</v>
      </c>
      <c r="W11" s="5">
        <v>2.604729324210779E-3</v>
      </c>
    </row>
    <row r="12" spans="1:23" x14ac:dyDescent="0.4">
      <c r="A12" s="21" t="s">
        <v>18</v>
      </c>
      <c r="B12" s="22">
        <v>868</v>
      </c>
      <c r="C12" s="22">
        <v>219</v>
      </c>
      <c r="D12" s="23">
        <v>-649</v>
      </c>
      <c r="E12" s="24">
        <v>-74.769585253456228</v>
      </c>
      <c r="F12" s="4">
        <v>-1.4978075236556685</v>
      </c>
      <c r="G12" s="5">
        <v>5.1697275860440959E-3</v>
      </c>
      <c r="H12" s="2"/>
      <c r="I12" s="21" t="s">
        <v>18</v>
      </c>
      <c r="J12" s="22">
        <v>1039</v>
      </c>
      <c r="K12" s="22">
        <v>219</v>
      </c>
      <c r="L12" s="23">
        <v>-820</v>
      </c>
      <c r="M12" s="24">
        <v>-78.92204042348412</v>
      </c>
      <c r="N12" s="4">
        <v>-1.9825439423611524</v>
      </c>
      <c r="O12" s="5">
        <v>5.1697275860440959E-3</v>
      </c>
      <c r="P12" s="2"/>
      <c r="Q12" s="21" t="s">
        <v>18</v>
      </c>
      <c r="R12" s="22">
        <v>2467</v>
      </c>
      <c r="S12" s="22">
        <v>2262</v>
      </c>
      <c r="T12" s="23">
        <v>-205</v>
      </c>
      <c r="U12" s="24">
        <v>-8.3096878800162131</v>
      </c>
      <c r="V12" s="4">
        <v>-0.13554167079903456</v>
      </c>
      <c r="W12" s="5">
        <v>1.3575801224342815E-2</v>
      </c>
    </row>
    <row r="13" spans="1:23" x14ac:dyDescent="0.4">
      <c r="A13" s="21" t="s">
        <v>19</v>
      </c>
      <c r="B13" s="22">
        <v>90</v>
      </c>
      <c r="C13" s="22">
        <v>12</v>
      </c>
      <c r="D13" s="23">
        <v>-78</v>
      </c>
      <c r="E13" s="24">
        <v>-86.666666666666671</v>
      </c>
      <c r="F13" s="4">
        <v>-0.18001384721901717</v>
      </c>
      <c r="G13" s="5">
        <v>2.8327274444077237E-4</v>
      </c>
      <c r="H13" s="2"/>
      <c r="I13" s="21" t="s">
        <v>19</v>
      </c>
      <c r="J13" s="22">
        <v>47</v>
      </c>
      <c r="K13" s="22">
        <v>12</v>
      </c>
      <c r="L13" s="23">
        <v>-35</v>
      </c>
      <c r="M13" s="24">
        <v>-74.468085106382972</v>
      </c>
      <c r="N13" s="4">
        <v>-8.4620778027610172E-2</v>
      </c>
      <c r="O13" s="5">
        <v>2.8327274444077237E-4</v>
      </c>
      <c r="P13" s="2"/>
      <c r="Q13" s="21" t="s">
        <v>19</v>
      </c>
      <c r="R13" s="22">
        <v>159</v>
      </c>
      <c r="S13" s="22">
        <v>289</v>
      </c>
      <c r="T13" s="23">
        <v>130</v>
      </c>
      <c r="U13" s="24">
        <v>81.76100628930817</v>
      </c>
      <c r="V13" s="4">
        <v>8.5953254653046304E-2</v>
      </c>
      <c r="W13" s="5">
        <v>1.7344856559836754E-3</v>
      </c>
    </row>
    <row r="14" spans="1:23" x14ac:dyDescent="0.4">
      <c r="A14" s="21" t="s">
        <v>20</v>
      </c>
      <c r="B14" s="22">
        <v>709</v>
      </c>
      <c r="C14" s="22">
        <v>883</v>
      </c>
      <c r="D14" s="23">
        <v>174</v>
      </c>
      <c r="E14" s="24">
        <v>24.541607898448518</v>
      </c>
      <c r="F14" s="4">
        <v>0.40156935148857681</v>
      </c>
      <c r="G14" s="5">
        <v>2.0844152778433503E-2</v>
      </c>
      <c r="H14" s="2"/>
      <c r="I14" s="21" t="s">
        <v>20</v>
      </c>
      <c r="J14" s="22">
        <v>265</v>
      </c>
      <c r="K14" s="22">
        <v>883</v>
      </c>
      <c r="L14" s="23">
        <v>618</v>
      </c>
      <c r="M14" s="24">
        <v>233.20754716981133</v>
      </c>
      <c r="N14" s="4">
        <v>1.4941611663160879</v>
      </c>
      <c r="O14" s="5">
        <v>2.0844152778433503E-2</v>
      </c>
      <c r="P14" s="2"/>
      <c r="Q14" s="21" t="s">
        <v>20</v>
      </c>
      <c r="R14" s="22">
        <v>1544</v>
      </c>
      <c r="S14" s="22">
        <v>2689</v>
      </c>
      <c r="T14" s="23">
        <v>1145</v>
      </c>
      <c r="U14" s="24">
        <v>74.158031088082907</v>
      </c>
      <c r="V14" s="4">
        <v>0.75704981982875408</v>
      </c>
      <c r="W14" s="5">
        <v>1.6138518785259872E-2</v>
      </c>
    </row>
    <row r="15" spans="1:23" x14ac:dyDescent="0.4">
      <c r="A15" s="21" t="s">
        <v>62</v>
      </c>
      <c r="B15" s="22">
        <v>464</v>
      </c>
      <c r="C15" s="22">
        <v>536</v>
      </c>
      <c r="D15" s="23">
        <v>72</v>
      </c>
      <c r="E15" s="24">
        <v>15.517241379310349</v>
      </c>
      <c r="F15" s="4">
        <v>0.16616662820216971</v>
      </c>
      <c r="G15" s="5">
        <v>1.2652849251687833E-2</v>
      </c>
      <c r="H15" s="2"/>
      <c r="I15" s="21" t="s">
        <v>62</v>
      </c>
      <c r="J15" s="22">
        <v>99</v>
      </c>
      <c r="K15" s="22">
        <v>536</v>
      </c>
      <c r="L15" s="23">
        <v>437</v>
      </c>
      <c r="M15" s="24">
        <v>441.41414141414145</v>
      </c>
      <c r="N15" s="4">
        <v>1.0565508570875897</v>
      </c>
      <c r="O15" s="5">
        <v>1.2652849251687833E-2</v>
      </c>
      <c r="P15" s="2"/>
      <c r="Q15" s="21" t="s">
        <v>62</v>
      </c>
      <c r="R15" s="22">
        <v>1040</v>
      </c>
      <c r="S15" s="22">
        <v>2110</v>
      </c>
      <c r="T15" s="23">
        <v>1070</v>
      </c>
      <c r="U15" s="24">
        <v>102.88461538461539</v>
      </c>
      <c r="V15" s="4">
        <v>0.70746140368276578</v>
      </c>
      <c r="W15" s="5">
        <v>1.266354579282199E-2</v>
      </c>
    </row>
    <row r="16" spans="1:23" x14ac:dyDescent="0.4">
      <c r="A16" s="21" t="s">
        <v>21</v>
      </c>
      <c r="B16" s="22">
        <v>473</v>
      </c>
      <c r="C16" s="22">
        <v>649</v>
      </c>
      <c r="D16" s="23">
        <v>176</v>
      </c>
      <c r="E16" s="24">
        <v>37.209302325581405</v>
      </c>
      <c r="F16" s="4">
        <v>0.40618509116085927</v>
      </c>
      <c r="G16" s="5">
        <v>1.532033426183844E-2</v>
      </c>
      <c r="H16" s="2"/>
      <c r="I16" s="21" t="s">
        <v>21</v>
      </c>
      <c r="J16" s="22">
        <v>480</v>
      </c>
      <c r="K16" s="22">
        <v>649</v>
      </c>
      <c r="L16" s="23">
        <v>169</v>
      </c>
      <c r="M16" s="24">
        <v>35.208333333333343</v>
      </c>
      <c r="N16" s="4">
        <v>0.40859747104760336</v>
      </c>
      <c r="O16" s="5">
        <v>1.532033426183844E-2</v>
      </c>
      <c r="P16" s="2"/>
      <c r="Q16" s="21" t="s">
        <v>21</v>
      </c>
      <c r="R16" s="22">
        <v>1392</v>
      </c>
      <c r="S16" s="22">
        <v>1751</v>
      </c>
      <c r="T16" s="23">
        <v>359</v>
      </c>
      <c r="U16" s="24">
        <v>25.790229885057485</v>
      </c>
      <c r="V16" s="4">
        <v>0.23736321861879708</v>
      </c>
      <c r="W16" s="5">
        <v>1.0508942503901093E-2</v>
      </c>
    </row>
    <row r="17" spans="1:23" x14ac:dyDescent="0.4">
      <c r="A17" s="21" t="s">
        <v>22</v>
      </c>
      <c r="B17" s="22">
        <v>717</v>
      </c>
      <c r="C17" s="22">
        <v>1429</v>
      </c>
      <c r="D17" s="23">
        <v>712</v>
      </c>
      <c r="E17" s="24">
        <v>99.302649930264977</v>
      </c>
      <c r="F17" s="4">
        <v>1.6432033233325669</v>
      </c>
      <c r="G17" s="5">
        <v>3.3733062650488643E-2</v>
      </c>
      <c r="H17" s="2"/>
      <c r="I17" s="21" t="s">
        <v>22</v>
      </c>
      <c r="J17" s="22">
        <v>605</v>
      </c>
      <c r="K17" s="22">
        <v>1429</v>
      </c>
      <c r="L17" s="23">
        <v>824</v>
      </c>
      <c r="M17" s="24">
        <v>136.19834710743802</v>
      </c>
      <c r="N17" s="4">
        <v>1.9922148884214506</v>
      </c>
      <c r="O17" s="5">
        <v>3.3733062650488643E-2</v>
      </c>
      <c r="P17" s="2"/>
      <c r="Q17" s="21" t="s">
        <v>22</v>
      </c>
      <c r="R17" s="22">
        <v>2240</v>
      </c>
      <c r="S17" s="22">
        <v>3625</v>
      </c>
      <c r="T17" s="23">
        <v>1385</v>
      </c>
      <c r="U17" s="24">
        <v>61.830357142857139</v>
      </c>
      <c r="V17" s="4">
        <v>0.91573275149591649</v>
      </c>
      <c r="W17" s="5">
        <v>2.1756091705677591E-2</v>
      </c>
    </row>
    <row r="18" spans="1:23" x14ac:dyDescent="0.4">
      <c r="A18" s="21" t="s">
        <v>23</v>
      </c>
      <c r="B18" s="22">
        <v>2763</v>
      </c>
      <c r="C18" s="22">
        <v>1802</v>
      </c>
      <c r="D18" s="23">
        <v>-961</v>
      </c>
      <c r="E18" s="24">
        <v>-34.781035106768016</v>
      </c>
      <c r="F18" s="4">
        <v>-2.2178629125317371</v>
      </c>
      <c r="G18" s="5">
        <v>4.2538123790189321E-2</v>
      </c>
      <c r="H18" s="2"/>
      <c r="I18" s="21" t="s">
        <v>23</v>
      </c>
      <c r="J18" s="22">
        <v>2897</v>
      </c>
      <c r="K18" s="22">
        <v>1802</v>
      </c>
      <c r="L18" s="23">
        <v>-1095</v>
      </c>
      <c r="M18" s="24">
        <v>-37.797721781152916</v>
      </c>
      <c r="N18" s="4">
        <v>-2.6474214840066606</v>
      </c>
      <c r="O18" s="5">
        <v>4.2538123790189321E-2</v>
      </c>
      <c r="P18" s="2"/>
      <c r="Q18" s="21" t="s">
        <v>23</v>
      </c>
      <c r="R18" s="22">
        <v>7767</v>
      </c>
      <c r="S18" s="22">
        <v>8691</v>
      </c>
      <c r="T18" s="23">
        <v>924</v>
      </c>
      <c r="U18" s="24">
        <v>11.896485129393582</v>
      </c>
      <c r="V18" s="4">
        <v>0.61092928691857529</v>
      </c>
      <c r="W18" s="5">
        <v>5.2160604969391428E-2</v>
      </c>
    </row>
    <row r="19" spans="1:23" x14ac:dyDescent="0.4">
      <c r="A19" s="21" t="s">
        <v>24</v>
      </c>
      <c r="B19" s="22">
        <v>182</v>
      </c>
      <c r="C19" s="22">
        <v>507</v>
      </c>
      <c r="D19" s="23">
        <v>325</v>
      </c>
      <c r="E19" s="24">
        <v>178.57142857142856</v>
      </c>
      <c r="F19" s="4">
        <v>0.75005769674590494</v>
      </c>
      <c r="G19" s="5">
        <v>1.1968273452622634E-2</v>
      </c>
      <c r="H19" s="2"/>
      <c r="I19" s="21" t="s">
        <v>24</v>
      </c>
      <c r="J19" s="22">
        <v>56</v>
      </c>
      <c r="K19" s="22">
        <v>507</v>
      </c>
      <c r="L19" s="23">
        <v>451</v>
      </c>
      <c r="M19" s="24">
        <v>805.35714285714289</v>
      </c>
      <c r="N19" s="4">
        <v>1.0903991682986338</v>
      </c>
      <c r="O19" s="5">
        <v>1.1968273452622634E-2</v>
      </c>
      <c r="P19" s="2"/>
      <c r="Q19" s="21" t="s">
        <v>24</v>
      </c>
      <c r="R19" s="22">
        <v>524</v>
      </c>
      <c r="S19" s="22">
        <v>1055</v>
      </c>
      <c r="T19" s="23">
        <v>531</v>
      </c>
      <c r="U19" s="24">
        <v>101.33587786259542</v>
      </c>
      <c r="V19" s="4">
        <v>0.35108598631359683</v>
      </c>
      <c r="W19" s="5">
        <v>6.3317728964109952E-3</v>
      </c>
    </row>
    <row r="20" spans="1:23" x14ac:dyDescent="0.4">
      <c r="A20" s="21" t="s">
        <v>25</v>
      </c>
      <c r="B20" s="22">
        <v>16</v>
      </c>
      <c r="C20" s="22">
        <v>20</v>
      </c>
      <c r="D20" s="23">
        <v>4</v>
      </c>
      <c r="E20" s="24">
        <v>25</v>
      </c>
      <c r="F20" s="4">
        <v>9.2314793445649832E-3</v>
      </c>
      <c r="G20" s="5">
        <v>4.7212124073462065E-4</v>
      </c>
      <c r="H20" s="2"/>
      <c r="I20" s="21" t="s">
        <v>25</v>
      </c>
      <c r="J20" s="22">
        <v>9</v>
      </c>
      <c r="K20" s="22">
        <v>20</v>
      </c>
      <c r="L20" s="23">
        <v>11</v>
      </c>
      <c r="M20" s="24">
        <v>122.22222222222223</v>
      </c>
      <c r="N20" s="4">
        <v>2.6595101665820339E-2</v>
      </c>
      <c r="O20" s="5">
        <v>4.7212124073462065E-4</v>
      </c>
      <c r="P20" s="2"/>
      <c r="Q20" s="21" t="s">
        <v>25</v>
      </c>
      <c r="R20" s="22">
        <v>105</v>
      </c>
      <c r="S20" s="22">
        <v>86</v>
      </c>
      <c r="T20" s="23">
        <v>-19</v>
      </c>
      <c r="U20" s="24">
        <v>-18.095238095238102</v>
      </c>
      <c r="V20" s="4">
        <v>-1.2562398756983692E-2</v>
      </c>
      <c r="W20" s="5">
        <v>5.1614452046573037E-4</v>
      </c>
    </row>
    <row r="21" spans="1:23" x14ac:dyDescent="0.4">
      <c r="A21" s="21" t="s">
        <v>63</v>
      </c>
      <c r="B21" s="22">
        <v>345</v>
      </c>
      <c r="C21" s="22">
        <v>93</v>
      </c>
      <c r="D21" s="23">
        <v>-252</v>
      </c>
      <c r="E21" s="24">
        <v>-73.043478260869563</v>
      </c>
      <c r="F21" s="4">
        <v>-0.58158319870759401</v>
      </c>
      <c r="G21" s="5">
        <v>2.1953637694159859E-3</v>
      </c>
      <c r="H21" s="2"/>
      <c r="I21" s="21" t="s">
        <v>63</v>
      </c>
      <c r="J21" s="22">
        <v>106</v>
      </c>
      <c r="K21" s="22">
        <v>93</v>
      </c>
      <c r="L21" s="23">
        <v>-13</v>
      </c>
      <c r="M21" s="24">
        <v>-12.264150943396217</v>
      </c>
      <c r="N21" s="4">
        <v>-3.1430574695969493E-2</v>
      </c>
      <c r="O21" s="5">
        <v>2.1953637694159859E-3</v>
      </c>
      <c r="P21" s="2"/>
      <c r="Q21" s="21" t="s">
        <v>63</v>
      </c>
      <c r="R21" s="22">
        <v>227</v>
      </c>
      <c r="S21" s="22">
        <v>589</v>
      </c>
      <c r="T21" s="23">
        <v>362</v>
      </c>
      <c r="U21" s="24">
        <v>159.47136563876654</v>
      </c>
      <c r="V21" s="4">
        <v>0.23934675526463661</v>
      </c>
      <c r="W21" s="5">
        <v>3.5349897971432001E-3</v>
      </c>
    </row>
    <row r="22" spans="1:23" x14ac:dyDescent="0.4">
      <c r="A22" s="21" t="s">
        <v>26</v>
      </c>
      <c r="B22" s="22">
        <v>1388</v>
      </c>
      <c r="C22" s="22">
        <v>846</v>
      </c>
      <c r="D22" s="23">
        <v>-542</v>
      </c>
      <c r="E22" s="24">
        <v>-39.048991354466857</v>
      </c>
      <c r="F22" s="4">
        <v>-1.2508654511885551</v>
      </c>
      <c r="G22" s="5">
        <v>1.9970728483074452E-2</v>
      </c>
      <c r="H22" s="2"/>
      <c r="I22" s="21" t="s">
        <v>26</v>
      </c>
      <c r="J22" s="22">
        <v>297</v>
      </c>
      <c r="K22" s="22">
        <v>846</v>
      </c>
      <c r="L22" s="23">
        <v>549</v>
      </c>
      <c r="M22" s="24">
        <v>184.84848484848487</v>
      </c>
      <c r="N22" s="4">
        <v>1.3273373467759422</v>
      </c>
      <c r="O22" s="5">
        <v>1.9970728483074452E-2</v>
      </c>
      <c r="P22" s="2"/>
      <c r="Q22" s="21" t="s">
        <v>26</v>
      </c>
      <c r="R22" s="22">
        <v>1368</v>
      </c>
      <c r="S22" s="22">
        <v>4136</v>
      </c>
      <c r="T22" s="23">
        <v>2768</v>
      </c>
      <c r="U22" s="24">
        <v>202.33918128654972</v>
      </c>
      <c r="V22" s="4">
        <v>1.8301431452279397</v>
      </c>
      <c r="W22" s="5">
        <v>2.4822950426119313E-2</v>
      </c>
    </row>
    <row r="23" spans="1:23" s="8" customFormat="1" x14ac:dyDescent="0.35">
      <c r="A23" s="25" t="s">
        <v>27</v>
      </c>
      <c r="B23" s="26">
        <v>19286</v>
      </c>
      <c r="C23" s="26">
        <v>15843</v>
      </c>
      <c r="D23" s="23">
        <v>3057</v>
      </c>
      <c r="E23" s="27">
        <v>48.13415210203118</v>
      </c>
      <c r="F23" s="28">
        <v>7.0551580890837879</v>
      </c>
      <c r="G23" s="29">
        <v>0.22208583164156556</v>
      </c>
      <c r="H23" s="1"/>
      <c r="I23" s="25" t="s">
        <v>27</v>
      </c>
      <c r="J23" s="26">
        <v>9679</v>
      </c>
      <c r="K23" s="26">
        <v>9408</v>
      </c>
      <c r="L23" s="23">
        <v>-271</v>
      </c>
      <c r="M23" s="27">
        <v>-2.799876020250025</v>
      </c>
      <c r="N23" s="28">
        <v>-0.65520659558521011</v>
      </c>
      <c r="O23" s="29">
        <v>0.22208583164156556</v>
      </c>
      <c r="P23" s="1"/>
      <c r="Q23" s="25" t="s">
        <v>27</v>
      </c>
      <c r="R23" s="26">
        <v>36002</v>
      </c>
      <c r="S23" s="26">
        <v>33025</v>
      </c>
      <c r="T23" s="23">
        <v>-2977</v>
      </c>
      <c r="U23" s="27">
        <v>-8.268985056385759</v>
      </c>
      <c r="V23" s="28">
        <v>-1.9683295315547602</v>
      </c>
      <c r="W23" s="29">
        <v>0.19820549753931102</v>
      </c>
    </row>
    <row r="24" spans="1:23" x14ac:dyDescent="0.4">
      <c r="A24" s="21" t="s">
        <v>28</v>
      </c>
      <c r="B24" s="22">
        <v>2035</v>
      </c>
      <c r="C24" s="22">
        <v>1700</v>
      </c>
      <c r="D24" s="23">
        <v>-335</v>
      </c>
      <c r="E24" s="24">
        <v>-16.461916461916459</v>
      </c>
      <c r="F24" s="4">
        <v>-0.77313639510731735</v>
      </c>
      <c r="G24" s="5">
        <v>4.0130305462442756E-2</v>
      </c>
      <c r="H24" s="2"/>
      <c r="I24" s="21" t="s">
        <v>28</v>
      </c>
      <c r="J24" s="22">
        <v>1192</v>
      </c>
      <c r="K24" s="22">
        <v>1700</v>
      </c>
      <c r="L24" s="23">
        <v>508</v>
      </c>
      <c r="M24" s="24">
        <v>42.617449664429529</v>
      </c>
      <c r="N24" s="4">
        <v>1.2282101496578848</v>
      </c>
      <c r="O24" s="5">
        <v>4.0130305462442756E-2</v>
      </c>
      <c r="P24" s="2"/>
      <c r="Q24" s="21" t="s">
        <v>28</v>
      </c>
      <c r="R24" s="22">
        <v>4347</v>
      </c>
      <c r="S24" s="22">
        <v>6380</v>
      </c>
      <c r="T24" s="23">
        <v>2033</v>
      </c>
      <c r="U24" s="24">
        <v>46.767885898320685</v>
      </c>
      <c r="V24" s="4">
        <v>1.3441766669972548</v>
      </c>
      <c r="W24" s="5">
        <v>3.8290721401992557E-2</v>
      </c>
    </row>
    <row r="25" spans="1:23" x14ac:dyDescent="0.4">
      <c r="A25" s="21" t="s">
        <v>29</v>
      </c>
      <c r="B25" s="22">
        <v>31</v>
      </c>
      <c r="C25" s="22">
        <v>66</v>
      </c>
      <c r="D25" s="23">
        <v>35</v>
      </c>
      <c r="E25" s="24">
        <v>112.90322580645159</v>
      </c>
      <c r="F25" s="4">
        <v>8.0775444264943597E-2</v>
      </c>
      <c r="G25" s="5">
        <v>1.5580000944242481E-3</v>
      </c>
      <c r="H25" s="2"/>
      <c r="I25" s="21" t="s">
        <v>29</v>
      </c>
      <c r="J25" s="22">
        <v>224</v>
      </c>
      <c r="K25" s="22">
        <v>66</v>
      </c>
      <c r="L25" s="23">
        <v>-158</v>
      </c>
      <c r="M25" s="24">
        <v>-70.535714285714278</v>
      </c>
      <c r="N25" s="4">
        <v>-0.38200236938178306</v>
      </c>
      <c r="O25" s="5">
        <v>1.5580000944242481E-3</v>
      </c>
      <c r="P25" s="2"/>
      <c r="Q25" s="21" t="s">
        <v>29</v>
      </c>
      <c r="R25" s="22">
        <v>383</v>
      </c>
      <c r="S25" s="22">
        <v>606</v>
      </c>
      <c r="T25" s="23">
        <v>223</v>
      </c>
      <c r="U25" s="24">
        <v>58.224543080939952</v>
      </c>
      <c r="V25" s="4">
        <v>0.14744289067407174</v>
      </c>
      <c r="W25" s="5">
        <v>3.6370183651422399E-3</v>
      </c>
    </row>
    <row r="26" spans="1:23" x14ac:dyDescent="0.4">
      <c r="A26" s="21" t="s">
        <v>30</v>
      </c>
      <c r="B26" s="22">
        <v>609</v>
      </c>
      <c r="C26" s="22">
        <v>744</v>
      </c>
      <c r="D26" s="23">
        <v>135</v>
      </c>
      <c r="E26" s="24">
        <v>22.167487684729068</v>
      </c>
      <c r="F26" s="4">
        <v>0.31156242787906818</v>
      </c>
      <c r="G26" s="5">
        <v>1.7562910155327887E-2</v>
      </c>
      <c r="H26" s="2"/>
      <c r="I26" s="21" t="s">
        <v>30</v>
      </c>
      <c r="J26" s="22">
        <v>267</v>
      </c>
      <c r="K26" s="22">
        <v>744</v>
      </c>
      <c r="L26" s="23">
        <v>477</v>
      </c>
      <c r="M26" s="24">
        <v>178.65168539325845</v>
      </c>
      <c r="N26" s="4">
        <v>1.1532603176905727</v>
      </c>
      <c r="O26" s="5">
        <v>1.7562910155327887E-2</v>
      </c>
      <c r="P26" s="2"/>
      <c r="Q26" s="21" t="s">
        <v>30</v>
      </c>
      <c r="R26" s="22">
        <v>2402</v>
      </c>
      <c r="S26" s="22">
        <v>2099</v>
      </c>
      <c r="T26" s="23">
        <v>-303</v>
      </c>
      <c r="U26" s="24">
        <v>-12.614487926727719</v>
      </c>
      <c r="V26" s="4">
        <v>-0.20033720122979254</v>
      </c>
      <c r="W26" s="5">
        <v>1.259752730764614E-2</v>
      </c>
    </row>
    <row r="27" spans="1:23" x14ac:dyDescent="0.4">
      <c r="A27" s="21" t="s">
        <v>31</v>
      </c>
      <c r="B27" s="22">
        <v>234</v>
      </c>
      <c r="C27" s="22">
        <v>343</v>
      </c>
      <c r="D27" s="23">
        <v>109</v>
      </c>
      <c r="E27" s="24">
        <v>46.581196581196565</v>
      </c>
      <c r="F27" s="4">
        <v>0.25155781213939582</v>
      </c>
      <c r="G27" s="5">
        <v>8.0968792785987443E-3</v>
      </c>
      <c r="H27" s="2"/>
      <c r="I27" s="21" t="s">
        <v>31</v>
      </c>
      <c r="J27" s="22">
        <v>228</v>
      </c>
      <c r="K27" s="22">
        <v>343</v>
      </c>
      <c r="L27" s="23">
        <v>115</v>
      </c>
      <c r="M27" s="24">
        <v>50.438596491228054</v>
      </c>
      <c r="N27" s="4">
        <v>0.27803969923357624</v>
      </c>
      <c r="O27" s="5">
        <v>8.0968792785987443E-3</v>
      </c>
      <c r="P27" s="2"/>
      <c r="Q27" s="21" t="s">
        <v>31</v>
      </c>
      <c r="R27" s="22">
        <v>699</v>
      </c>
      <c r="S27" s="22">
        <v>829</v>
      </c>
      <c r="T27" s="23">
        <v>130</v>
      </c>
      <c r="U27" s="24">
        <v>18.597997138769657</v>
      </c>
      <c r="V27" s="4">
        <v>8.5953254653046304E-2</v>
      </c>
      <c r="W27" s="5">
        <v>4.9753931100708195E-3</v>
      </c>
    </row>
    <row r="28" spans="1:23" x14ac:dyDescent="0.4">
      <c r="A28" s="21" t="s">
        <v>32</v>
      </c>
      <c r="B28" s="22">
        <v>979</v>
      </c>
      <c r="C28" s="22">
        <v>949</v>
      </c>
      <c r="D28" s="23">
        <v>-30</v>
      </c>
      <c r="E28" s="24">
        <v>-3.064351378958122</v>
      </c>
      <c r="F28" s="4">
        <v>-6.9236095084237378E-2</v>
      </c>
      <c r="G28" s="5">
        <v>2.2402152872857749E-2</v>
      </c>
      <c r="H28" s="2"/>
      <c r="I28" s="21" t="s">
        <v>32</v>
      </c>
      <c r="J28" s="22">
        <v>559</v>
      </c>
      <c r="K28" s="22">
        <v>949</v>
      </c>
      <c r="L28" s="23">
        <v>390</v>
      </c>
      <c r="M28" s="24">
        <v>69.767441860465112</v>
      </c>
      <c r="N28" s="4">
        <v>0.94291724087908468</v>
      </c>
      <c r="O28" s="5">
        <v>2.2402152872857749E-2</v>
      </c>
      <c r="P28" s="2"/>
      <c r="Q28" s="21" t="s">
        <v>32</v>
      </c>
      <c r="R28" s="22">
        <v>2295</v>
      </c>
      <c r="S28" s="22">
        <v>4191</v>
      </c>
      <c r="T28" s="23">
        <v>1896</v>
      </c>
      <c r="U28" s="24">
        <v>82.614379084967311</v>
      </c>
      <c r="V28" s="4">
        <v>1.253595160170583</v>
      </c>
      <c r="W28" s="5">
        <v>2.5153042851998559E-2</v>
      </c>
    </row>
    <row r="29" spans="1:23" x14ac:dyDescent="0.4">
      <c r="A29" s="21" t="s">
        <v>33</v>
      </c>
      <c r="B29" s="22">
        <v>602</v>
      </c>
      <c r="C29" s="22">
        <v>193</v>
      </c>
      <c r="D29" s="23">
        <v>-409</v>
      </c>
      <c r="E29" s="24">
        <v>-67.940199335548172</v>
      </c>
      <c r="F29" s="4">
        <v>-0.94391876298176958</v>
      </c>
      <c r="G29" s="5">
        <v>4.5559699730890893E-3</v>
      </c>
      <c r="H29" s="2"/>
      <c r="I29" s="21" t="s">
        <v>33</v>
      </c>
      <c r="J29" s="22">
        <v>242</v>
      </c>
      <c r="K29" s="22">
        <v>193</v>
      </c>
      <c r="L29" s="23">
        <v>-49</v>
      </c>
      <c r="M29" s="24">
        <v>-20.247933884297524</v>
      </c>
      <c r="N29" s="4">
        <v>-0.11846908923865422</v>
      </c>
      <c r="O29" s="5">
        <v>4.5559699730890893E-3</v>
      </c>
      <c r="P29" s="2"/>
      <c r="Q29" s="21" t="s">
        <v>33</v>
      </c>
      <c r="R29" s="22">
        <v>1114</v>
      </c>
      <c r="S29" s="22">
        <v>1180</v>
      </c>
      <c r="T29" s="23">
        <v>66</v>
      </c>
      <c r="U29" s="24">
        <v>5.9245960502692867</v>
      </c>
      <c r="V29" s="4">
        <v>4.3637806208469666E-2</v>
      </c>
      <c r="W29" s="5">
        <v>7.0819829552274637E-3</v>
      </c>
    </row>
    <row r="30" spans="1:23" x14ac:dyDescent="0.4">
      <c r="A30" s="21" t="s">
        <v>34</v>
      </c>
      <c r="B30" s="22">
        <v>417</v>
      </c>
      <c r="C30" s="22">
        <v>209</v>
      </c>
      <c r="D30" s="23">
        <v>-208</v>
      </c>
      <c r="E30" s="24">
        <v>-49.880095923261393</v>
      </c>
      <c r="F30" s="4">
        <v>-0.48003692591737912</v>
      </c>
      <c r="G30" s="5">
        <v>4.9336669656767857E-3</v>
      </c>
      <c r="H30" s="2"/>
      <c r="I30" s="21" t="s">
        <v>34</v>
      </c>
      <c r="J30" s="22">
        <v>271</v>
      </c>
      <c r="K30" s="22">
        <v>209</v>
      </c>
      <c r="L30" s="23">
        <v>-62</v>
      </c>
      <c r="M30" s="24">
        <v>-22.87822878228782</v>
      </c>
      <c r="N30" s="4">
        <v>-0.1498996639346237</v>
      </c>
      <c r="O30" s="5">
        <v>4.9336669656767857E-3</v>
      </c>
      <c r="P30" s="2"/>
      <c r="Q30" s="21" t="s">
        <v>34</v>
      </c>
      <c r="R30" s="22">
        <v>957</v>
      </c>
      <c r="S30" s="22">
        <v>1373</v>
      </c>
      <c r="T30" s="23">
        <v>416</v>
      </c>
      <c r="U30" s="24">
        <v>43.469174503657257</v>
      </c>
      <c r="V30" s="4">
        <v>0.27505041488974813</v>
      </c>
      <c r="W30" s="5">
        <v>8.2403072860400915E-3</v>
      </c>
    </row>
    <row r="31" spans="1:23" x14ac:dyDescent="0.4">
      <c r="A31" s="21" t="s">
        <v>35</v>
      </c>
      <c r="B31" s="22">
        <v>6</v>
      </c>
      <c r="C31" s="22">
        <v>74</v>
      </c>
      <c r="D31" s="23">
        <v>68</v>
      </c>
      <c r="E31" s="24">
        <v>1133.3333333333335</v>
      </c>
      <c r="F31" s="4">
        <v>0.15693514885760471</v>
      </c>
      <c r="G31" s="5">
        <v>1.7468485907180965E-3</v>
      </c>
      <c r="H31" s="2"/>
      <c r="I31" s="21" t="s">
        <v>35</v>
      </c>
      <c r="J31" s="22">
        <v>171</v>
      </c>
      <c r="K31" s="22">
        <v>74</v>
      </c>
      <c r="L31" s="23">
        <v>-97</v>
      </c>
      <c r="M31" s="24">
        <v>-56.725146198830409</v>
      </c>
      <c r="N31" s="4">
        <v>-0.23452044196223384</v>
      </c>
      <c r="O31" s="5">
        <v>1.7468485907180965E-3</v>
      </c>
      <c r="P31" s="2"/>
      <c r="Q31" s="21" t="s">
        <v>35</v>
      </c>
      <c r="R31" s="22">
        <v>285</v>
      </c>
      <c r="S31" s="22">
        <v>238</v>
      </c>
      <c r="T31" s="23">
        <v>-47</v>
      </c>
      <c r="U31" s="24">
        <v>-16.491228070175438</v>
      </c>
      <c r="V31" s="4">
        <v>-3.1075407451485969E-2</v>
      </c>
      <c r="W31" s="5">
        <v>1.4283999519865563E-3</v>
      </c>
    </row>
    <row r="32" spans="1:23" x14ac:dyDescent="0.4">
      <c r="A32" s="21" t="s">
        <v>36</v>
      </c>
      <c r="B32" s="22">
        <v>244</v>
      </c>
      <c r="C32" s="22">
        <v>111</v>
      </c>
      <c r="D32" s="23">
        <v>-133</v>
      </c>
      <c r="E32" s="24">
        <v>-54.508196721311478</v>
      </c>
      <c r="F32" s="4">
        <v>-0.30694668820678567</v>
      </c>
      <c r="G32" s="5">
        <v>2.6202728860771447E-3</v>
      </c>
      <c r="H32" s="2"/>
      <c r="I32" s="21" t="s">
        <v>36</v>
      </c>
      <c r="J32" s="22">
        <v>540</v>
      </c>
      <c r="K32" s="22">
        <v>111</v>
      </c>
      <c r="L32" s="23">
        <v>-429</v>
      </c>
      <c r="M32" s="24">
        <v>-79.444444444444443</v>
      </c>
      <c r="N32" s="4">
        <v>-1.0372089649669931</v>
      </c>
      <c r="O32" s="5">
        <v>2.6202728860771447E-3</v>
      </c>
      <c r="P32" s="2"/>
      <c r="Q32" s="21" t="s">
        <v>36</v>
      </c>
      <c r="R32" s="22">
        <v>1689</v>
      </c>
      <c r="S32" s="22">
        <v>1440</v>
      </c>
      <c r="T32" s="23">
        <v>-249</v>
      </c>
      <c r="U32" s="24">
        <v>-14.742451154529306</v>
      </c>
      <c r="V32" s="4">
        <v>-0.16463354160468099</v>
      </c>
      <c r="W32" s="5">
        <v>8.6424198775657182E-3</v>
      </c>
    </row>
    <row r="33" spans="1:23" x14ac:dyDescent="0.4">
      <c r="A33" s="21" t="s">
        <v>37</v>
      </c>
      <c r="B33" s="22">
        <v>290</v>
      </c>
      <c r="C33" s="22">
        <v>84</v>
      </c>
      <c r="D33" s="23">
        <v>-206</v>
      </c>
      <c r="E33" s="24">
        <v>-71.034482758620683</v>
      </c>
      <c r="F33" s="4">
        <v>-0.47542118624509666</v>
      </c>
      <c r="G33" s="5">
        <v>1.9829092110854067E-3</v>
      </c>
      <c r="H33" s="2"/>
      <c r="I33" s="21" t="s">
        <v>37</v>
      </c>
      <c r="J33" s="22">
        <v>817</v>
      </c>
      <c r="K33" s="22">
        <v>84</v>
      </c>
      <c r="L33" s="23">
        <v>-733</v>
      </c>
      <c r="M33" s="24">
        <v>-89.718482252141982</v>
      </c>
      <c r="N33" s="4">
        <v>-1.7722008655496642</v>
      </c>
      <c r="O33" s="5">
        <v>1.9829092110854067E-3</v>
      </c>
      <c r="P33" s="2"/>
      <c r="Q33" s="21" t="s">
        <v>37</v>
      </c>
      <c r="R33" s="22">
        <v>1524</v>
      </c>
      <c r="S33" s="22">
        <v>795</v>
      </c>
      <c r="T33" s="23">
        <v>-729</v>
      </c>
      <c r="U33" s="24">
        <v>-47.834645669291341</v>
      </c>
      <c r="V33" s="4">
        <v>-0.48199940493900578</v>
      </c>
      <c r="W33" s="5">
        <v>4.7713359740727407E-3</v>
      </c>
    </row>
    <row r="34" spans="1:23" x14ac:dyDescent="0.4">
      <c r="A34" s="21" t="s">
        <v>38</v>
      </c>
      <c r="B34" s="22">
        <v>430</v>
      </c>
      <c r="C34" s="22">
        <v>489</v>
      </c>
      <c r="D34" s="23">
        <v>59</v>
      </c>
      <c r="E34" s="24">
        <v>13.720930232558132</v>
      </c>
      <c r="F34" s="4">
        <v>0.1361643203323335</v>
      </c>
      <c r="G34" s="5">
        <v>1.1543364335961474E-2</v>
      </c>
      <c r="H34" s="2"/>
      <c r="I34" s="21" t="s">
        <v>38</v>
      </c>
      <c r="J34" s="22">
        <v>411</v>
      </c>
      <c r="K34" s="22">
        <v>489</v>
      </c>
      <c r="L34" s="23">
        <v>78</v>
      </c>
      <c r="M34" s="24">
        <v>18.978102189781026</v>
      </c>
      <c r="N34" s="4">
        <v>0.18858344817581693</v>
      </c>
      <c r="O34" s="5">
        <v>1.1543364335961474E-2</v>
      </c>
      <c r="P34" s="2"/>
      <c r="Q34" s="21" t="s">
        <v>38</v>
      </c>
      <c r="R34" s="22">
        <v>1545</v>
      </c>
      <c r="S34" s="22">
        <v>1603</v>
      </c>
      <c r="T34" s="23">
        <v>58</v>
      </c>
      <c r="U34" s="24">
        <v>3.7540453074433628</v>
      </c>
      <c r="V34" s="4">
        <v>3.8348375152897581E-2</v>
      </c>
      <c r="W34" s="5">
        <v>9.6206937942623933E-3</v>
      </c>
    </row>
    <row r="35" spans="1:23" x14ac:dyDescent="0.4">
      <c r="A35" s="21" t="s">
        <v>64</v>
      </c>
      <c r="B35" s="22">
        <v>176</v>
      </c>
      <c r="C35" s="22">
        <v>152</v>
      </c>
      <c r="D35" s="23">
        <v>-24</v>
      </c>
      <c r="E35" s="24">
        <v>-13.63636363636364</v>
      </c>
      <c r="F35" s="4">
        <v>-5.5388876067389903E-2</v>
      </c>
      <c r="G35" s="5">
        <v>3.588121429583117E-3</v>
      </c>
      <c r="H35" s="2"/>
      <c r="I35" s="21" t="s">
        <v>64</v>
      </c>
      <c r="J35" s="22">
        <v>49</v>
      </c>
      <c r="K35" s="22">
        <v>152</v>
      </c>
      <c r="L35" s="23">
        <v>103</v>
      </c>
      <c r="M35" s="24">
        <v>210.20408163265307</v>
      </c>
      <c r="N35" s="4">
        <v>0.24902686105268132</v>
      </c>
      <c r="O35" s="5">
        <v>3.588121429583117E-3</v>
      </c>
      <c r="P35" s="2"/>
      <c r="Q35" s="21" t="s">
        <v>64</v>
      </c>
      <c r="R35" s="22">
        <v>214</v>
      </c>
      <c r="S35" s="22">
        <v>416</v>
      </c>
      <c r="T35" s="23">
        <v>202</v>
      </c>
      <c r="U35" s="24">
        <v>94.392523364485982</v>
      </c>
      <c r="V35" s="4">
        <v>0.13355813415319504</v>
      </c>
      <c r="W35" s="5">
        <v>2.4966990757412074E-3</v>
      </c>
    </row>
    <row r="36" spans="1:23" x14ac:dyDescent="0.4">
      <c r="A36" s="21" t="s">
        <v>39</v>
      </c>
      <c r="B36" s="22">
        <v>446</v>
      </c>
      <c r="C36" s="22">
        <v>260</v>
      </c>
      <c r="D36" s="23">
        <v>-186</v>
      </c>
      <c r="E36" s="24">
        <v>-41.704035874439462</v>
      </c>
      <c r="F36" s="4">
        <v>-0.42926378952227173</v>
      </c>
      <c r="G36" s="5">
        <v>6.1375761295500682E-3</v>
      </c>
      <c r="H36" s="2"/>
      <c r="I36" s="21" t="s">
        <v>39</v>
      </c>
      <c r="J36" s="22">
        <v>559</v>
      </c>
      <c r="K36" s="22">
        <v>260</v>
      </c>
      <c r="L36" s="23">
        <v>-299</v>
      </c>
      <c r="M36" s="24">
        <v>-53.488372093023258</v>
      </c>
      <c r="N36" s="4">
        <v>-0.72290321800729818</v>
      </c>
      <c r="O36" s="5">
        <v>6.1375761295500682E-3</v>
      </c>
      <c r="P36" s="2"/>
      <c r="Q36" s="21" t="s">
        <v>39</v>
      </c>
      <c r="R36" s="22">
        <v>1782</v>
      </c>
      <c r="S36" s="22">
        <v>3118</v>
      </c>
      <c r="T36" s="23">
        <v>1336</v>
      </c>
      <c r="U36" s="24">
        <v>74.971941638608286</v>
      </c>
      <c r="V36" s="4">
        <v>0.88333498628053742</v>
      </c>
      <c r="W36" s="5">
        <v>1.8713239707117992E-2</v>
      </c>
    </row>
    <row r="37" spans="1:23" x14ac:dyDescent="0.4">
      <c r="A37" s="21" t="s">
        <v>40</v>
      </c>
      <c r="B37" s="22">
        <v>697</v>
      </c>
      <c r="C37" s="22">
        <v>340</v>
      </c>
      <c r="D37" s="23">
        <v>-357</v>
      </c>
      <c r="E37" s="24">
        <v>-51.219512195121951</v>
      </c>
      <c r="F37" s="4">
        <v>-0.82390953150242485</v>
      </c>
      <c r="G37" s="5">
        <v>8.0260610924885508E-3</v>
      </c>
      <c r="H37" s="2"/>
      <c r="I37" s="21" t="s">
        <v>40</v>
      </c>
      <c r="J37" s="22">
        <v>503</v>
      </c>
      <c r="K37" s="22">
        <v>340</v>
      </c>
      <c r="L37" s="23">
        <v>-163</v>
      </c>
      <c r="M37" s="24">
        <v>-32.40556660039762</v>
      </c>
      <c r="N37" s="4">
        <v>-0.39409105195715594</v>
      </c>
      <c r="O37" s="5">
        <v>8.0260610924885508E-3</v>
      </c>
      <c r="P37" s="2"/>
      <c r="Q37" s="21" t="s">
        <v>40</v>
      </c>
      <c r="R37" s="22">
        <v>2240</v>
      </c>
      <c r="S37" s="22">
        <v>2070</v>
      </c>
      <c r="T37" s="23">
        <v>-170</v>
      </c>
      <c r="U37" s="24">
        <v>-7.5892857142857082</v>
      </c>
      <c r="V37" s="4">
        <v>-0.11240040993090671</v>
      </c>
      <c r="W37" s="5">
        <v>1.242347857400072E-2</v>
      </c>
    </row>
    <row r="38" spans="1:23" x14ac:dyDescent="0.4">
      <c r="A38" s="21" t="s">
        <v>41</v>
      </c>
      <c r="B38" s="22">
        <v>2847</v>
      </c>
      <c r="C38" s="22">
        <v>3236</v>
      </c>
      <c r="D38" s="23">
        <v>389</v>
      </c>
      <c r="E38" s="24">
        <v>13.66350544432737</v>
      </c>
      <c r="F38" s="4">
        <v>0.89776136625894465</v>
      </c>
      <c r="G38" s="5">
        <v>7.6389216750861619E-2</v>
      </c>
      <c r="H38" s="2"/>
      <c r="I38" s="21" t="s">
        <v>41</v>
      </c>
      <c r="J38" s="22">
        <v>2815</v>
      </c>
      <c r="K38" s="22">
        <v>3236</v>
      </c>
      <c r="L38" s="23">
        <v>421</v>
      </c>
      <c r="M38" s="24">
        <v>14.955595026642982</v>
      </c>
      <c r="N38" s="4">
        <v>1.0178670728463965</v>
      </c>
      <c r="O38" s="5">
        <v>7.6389216750861619E-2</v>
      </c>
      <c r="P38" s="2"/>
      <c r="Q38" s="21" t="s">
        <v>41</v>
      </c>
      <c r="R38" s="22">
        <v>9325</v>
      </c>
      <c r="S38" s="22">
        <v>10355</v>
      </c>
      <c r="T38" s="23">
        <v>1030</v>
      </c>
      <c r="U38" s="24">
        <v>11.045576407506701</v>
      </c>
      <c r="V38" s="4">
        <v>0.68101424840490521</v>
      </c>
      <c r="W38" s="5">
        <v>6.214740127235626E-2</v>
      </c>
    </row>
    <row r="39" spans="1:23" x14ac:dyDescent="0.4">
      <c r="A39" s="21" t="s">
        <v>42</v>
      </c>
      <c r="B39" s="22">
        <v>32</v>
      </c>
      <c r="C39" s="22">
        <v>14</v>
      </c>
      <c r="D39" s="23">
        <v>-18</v>
      </c>
      <c r="E39" s="24">
        <v>-56.25</v>
      </c>
      <c r="F39" s="4">
        <v>-4.1541657050542427E-2</v>
      </c>
      <c r="G39" s="5">
        <v>3.3048486851423446E-4</v>
      </c>
      <c r="H39" s="2"/>
      <c r="I39" s="21" t="s">
        <v>42</v>
      </c>
      <c r="J39" s="22">
        <v>5</v>
      </c>
      <c r="K39" s="22">
        <v>14</v>
      </c>
      <c r="L39" s="23">
        <v>9</v>
      </c>
      <c r="M39" s="24">
        <v>180</v>
      </c>
      <c r="N39" s="4">
        <v>2.1759628635671185E-2</v>
      </c>
      <c r="O39" s="5">
        <v>3.3048486851423446E-4</v>
      </c>
      <c r="P39" s="2"/>
      <c r="Q39" s="21" t="s">
        <v>42</v>
      </c>
      <c r="R39" s="22">
        <v>41</v>
      </c>
      <c r="S39" s="22">
        <v>81</v>
      </c>
      <c r="T39" s="23">
        <v>40</v>
      </c>
      <c r="U39" s="24">
        <v>97.560975609756099</v>
      </c>
      <c r="V39" s="4">
        <v>2.6447155277860401E-2</v>
      </c>
      <c r="W39" s="5">
        <v>4.8613611811307165E-4</v>
      </c>
    </row>
    <row r="40" spans="1:23" x14ac:dyDescent="0.4">
      <c r="A40" s="21" t="s">
        <v>43</v>
      </c>
      <c r="B40" s="22">
        <v>546</v>
      </c>
      <c r="C40" s="22">
        <v>303</v>
      </c>
      <c r="D40" s="23">
        <v>-243</v>
      </c>
      <c r="E40" s="24">
        <v>-44.505494505494504</v>
      </c>
      <c r="F40" s="4">
        <v>-0.56081237018232277</v>
      </c>
      <c r="G40" s="5">
        <v>7.1526367971295026E-3</v>
      </c>
      <c r="H40" s="2"/>
      <c r="I40" s="21" t="s">
        <v>43</v>
      </c>
      <c r="J40" s="22">
        <v>311</v>
      </c>
      <c r="K40" s="22">
        <v>303</v>
      </c>
      <c r="L40" s="23">
        <v>-8</v>
      </c>
      <c r="M40" s="24">
        <v>-2.5723472668810246</v>
      </c>
      <c r="N40" s="4">
        <v>-1.9341892120596609E-2</v>
      </c>
      <c r="O40" s="5">
        <v>7.1526367971295026E-3</v>
      </c>
      <c r="P40" s="2"/>
      <c r="Q40" s="21" t="s">
        <v>43</v>
      </c>
      <c r="R40" s="22">
        <v>1084</v>
      </c>
      <c r="S40" s="22">
        <v>1907</v>
      </c>
      <c r="T40" s="23">
        <v>823</v>
      </c>
      <c r="U40" s="24">
        <v>75.922509225092256</v>
      </c>
      <c r="V40" s="4">
        <v>0.54415021984197776</v>
      </c>
      <c r="W40" s="5">
        <v>1.1445204657304045E-2</v>
      </c>
    </row>
    <row r="41" spans="1:23" x14ac:dyDescent="0.4">
      <c r="A41" s="21" t="s">
        <v>44</v>
      </c>
      <c r="B41" s="22">
        <v>1071</v>
      </c>
      <c r="C41" s="22">
        <v>240</v>
      </c>
      <c r="D41" s="23">
        <v>-831</v>
      </c>
      <c r="E41" s="24">
        <v>-77.591036414565821</v>
      </c>
      <c r="F41" s="4">
        <v>-1.9178398338333753</v>
      </c>
      <c r="G41" s="5">
        <v>5.6654548888154478E-3</v>
      </c>
      <c r="H41" s="2"/>
      <c r="I41" s="21" t="s">
        <v>44</v>
      </c>
      <c r="J41" s="22">
        <v>473</v>
      </c>
      <c r="K41" s="22">
        <v>240</v>
      </c>
      <c r="L41" s="23">
        <v>-233</v>
      </c>
      <c r="M41" s="24">
        <v>-49.260042283298098</v>
      </c>
      <c r="N41" s="4">
        <v>-0.56333260801237617</v>
      </c>
      <c r="O41" s="5">
        <v>5.6654548888154478E-3</v>
      </c>
      <c r="P41" s="2"/>
      <c r="Q41" s="21" t="s">
        <v>44</v>
      </c>
      <c r="R41" s="22">
        <v>2739</v>
      </c>
      <c r="S41" s="22">
        <v>2778</v>
      </c>
      <c r="T41" s="23">
        <v>39</v>
      </c>
      <c r="U41" s="24">
        <v>1.4238773274917804</v>
      </c>
      <c r="V41" s="4">
        <v>2.5785976395913891E-2</v>
      </c>
      <c r="W41" s="5">
        <v>1.6672668347137199E-2</v>
      </c>
    </row>
    <row r="42" spans="1:23" x14ac:dyDescent="0.4">
      <c r="A42" s="21" t="s">
        <v>45</v>
      </c>
      <c r="B42" s="22">
        <v>1074</v>
      </c>
      <c r="C42" s="22">
        <v>388</v>
      </c>
      <c r="D42" s="23">
        <v>-686</v>
      </c>
      <c r="E42" s="24">
        <v>-63.873370577281193</v>
      </c>
      <c r="F42" s="4">
        <v>-1.5831987075928946</v>
      </c>
      <c r="G42" s="5">
        <v>9.1591520702516398E-3</v>
      </c>
      <c r="H42" s="2"/>
      <c r="I42" s="21" t="s">
        <v>45</v>
      </c>
      <c r="J42" s="22">
        <v>882</v>
      </c>
      <c r="K42" s="22">
        <v>388</v>
      </c>
      <c r="L42" s="23">
        <v>-494</v>
      </c>
      <c r="M42" s="24">
        <v>-56.009070294784578</v>
      </c>
      <c r="N42" s="4">
        <v>-1.1943618384468406</v>
      </c>
      <c r="O42" s="5">
        <v>9.1591520702516398E-3</v>
      </c>
      <c r="P42" s="2"/>
      <c r="Q42" s="21" t="s">
        <v>45</v>
      </c>
      <c r="R42" s="22">
        <v>3673</v>
      </c>
      <c r="S42" s="22">
        <v>2514</v>
      </c>
      <c r="T42" s="23">
        <v>-1159</v>
      </c>
      <c r="U42" s="24">
        <v>-31.554587530628922</v>
      </c>
      <c r="V42" s="4">
        <v>-0.76630632417600508</v>
      </c>
      <c r="W42" s="5">
        <v>1.5088224702916818E-2</v>
      </c>
    </row>
    <row r="43" spans="1:23" x14ac:dyDescent="0.4">
      <c r="A43" s="21" t="s">
        <v>46</v>
      </c>
      <c r="B43" s="22">
        <v>831</v>
      </c>
      <c r="C43" s="22">
        <v>991</v>
      </c>
      <c r="D43" s="23">
        <v>160</v>
      </c>
      <c r="E43" s="24">
        <v>19.253910950661847</v>
      </c>
      <c r="F43" s="4">
        <v>0.36925917378259931</v>
      </c>
      <c r="G43" s="5">
        <v>2.3393607478400455E-2</v>
      </c>
      <c r="H43" s="2"/>
      <c r="I43" s="21" t="s">
        <v>46</v>
      </c>
      <c r="J43" s="22">
        <v>1052</v>
      </c>
      <c r="K43" s="22">
        <v>991</v>
      </c>
      <c r="L43" s="23">
        <v>-61</v>
      </c>
      <c r="M43" s="24">
        <v>-5.7984790874524634</v>
      </c>
      <c r="N43" s="4">
        <v>-0.14748192741954913</v>
      </c>
      <c r="O43" s="5">
        <v>2.3393607478400455E-2</v>
      </c>
      <c r="P43" s="2"/>
      <c r="Q43" s="21" t="s">
        <v>46</v>
      </c>
      <c r="R43" s="22">
        <v>3093</v>
      </c>
      <c r="S43" s="22">
        <v>3528</v>
      </c>
      <c r="T43" s="23">
        <v>435</v>
      </c>
      <c r="U43" s="24">
        <v>14.064015518913678</v>
      </c>
      <c r="V43" s="4">
        <v>0.28761281364673186</v>
      </c>
      <c r="W43" s="5">
        <v>2.117392870003601E-2</v>
      </c>
    </row>
    <row r="44" spans="1:23" x14ac:dyDescent="0.4">
      <c r="A44" s="21" t="s">
        <v>47</v>
      </c>
      <c r="B44" s="22">
        <v>1824</v>
      </c>
      <c r="C44" s="22">
        <v>482</v>
      </c>
      <c r="D44" s="23">
        <v>-1342</v>
      </c>
      <c r="E44" s="24">
        <v>-73.574561403508767</v>
      </c>
      <c r="F44" s="4">
        <v>-3.0971613201015522</v>
      </c>
      <c r="G44" s="5">
        <v>1.1378121901704358E-2</v>
      </c>
      <c r="H44" s="2"/>
      <c r="I44" s="21" t="s">
        <v>47</v>
      </c>
      <c r="J44" s="22">
        <v>1534</v>
      </c>
      <c r="K44" s="22">
        <v>482</v>
      </c>
      <c r="L44" s="23">
        <v>-1052</v>
      </c>
      <c r="M44" s="24">
        <v>-68.578878748370272</v>
      </c>
      <c r="N44" s="4">
        <v>-2.5434588138584537</v>
      </c>
      <c r="O44" s="5">
        <v>1.1378121901704358E-2</v>
      </c>
      <c r="P44" s="2"/>
      <c r="Q44" s="21" t="s">
        <v>47</v>
      </c>
      <c r="R44" s="22">
        <v>3355</v>
      </c>
      <c r="S44" s="22">
        <v>4325</v>
      </c>
      <c r="T44" s="23">
        <v>970</v>
      </c>
      <c r="U44" s="24">
        <v>28.912071535022363</v>
      </c>
      <c r="V44" s="4">
        <v>0.64134351548811475</v>
      </c>
      <c r="W44" s="5">
        <v>2.5957268035049812E-2</v>
      </c>
    </row>
    <row r="45" spans="1:23" x14ac:dyDescent="0.4">
      <c r="A45" s="21" t="s">
        <v>65</v>
      </c>
      <c r="B45" s="22">
        <v>9</v>
      </c>
      <c r="C45" s="22">
        <v>104</v>
      </c>
      <c r="D45" s="23">
        <v>95</v>
      </c>
      <c r="E45" s="24">
        <v>1055.5555555555554</v>
      </c>
      <c r="F45" s="4">
        <v>0.21924763443341835</v>
      </c>
      <c r="G45" s="5">
        <v>2.4550304518200275E-3</v>
      </c>
      <c r="H45" s="2"/>
      <c r="I45" s="21" t="s">
        <v>65</v>
      </c>
      <c r="J45" s="22">
        <v>10</v>
      </c>
      <c r="K45" s="22">
        <v>104</v>
      </c>
      <c r="L45" s="23">
        <v>94</v>
      </c>
      <c r="M45" s="24">
        <v>940</v>
      </c>
      <c r="N45" s="4">
        <v>0.22726723241701013</v>
      </c>
      <c r="O45" s="5">
        <v>2.4550304518200275E-3</v>
      </c>
      <c r="P45" s="2"/>
      <c r="Q45" s="21" t="s">
        <v>65</v>
      </c>
      <c r="R45" s="22">
        <v>30</v>
      </c>
      <c r="S45" s="22">
        <v>123</v>
      </c>
      <c r="T45" s="23">
        <v>93</v>
      </c>
      <c r="U45" s="24">
        <v>309.99999999999994</v>
      </c>
      <c r="V45" s="4">
        <v>6.1489636021025432E-2</v>
      </c>
      <c r="W45" s="5">
        <v>7.3820669787540507E-4</v>
      </c>
    </row>
    <row r="46" spans="1:23" x14ac:dyDescent="0.4">
      <c r="A46" s="21" t="s">
        <v>66</v>
      </c>
      <c r="B46" s="22">
        <v>34</v>
      </c>
      <c r="C46" s="22">
        <v>123</v>
      </c>
      <c r="D46" s="23">
        <v>89</v>
      </c>
      <c r="E46" s="24">
        <v>261.76470588235293</v>
      </c>
      <c r="F46" s="4">
        <v>0.20540041541657086</v>
      </c>
      <c r="G46" s="5">
        <v>2.903545630517917E-3</v>
      </c>
      <c r="H46" s="2"/>
      <c r="I46" s="21" t="s">
        <v>66</v>
      </c>
      <c r="J46" s="22">
        <v>108</v>
      </c>
      <c r="K46" s="22">
        <v>123</v>
      </c>
      <c r="L46" s="23">
        <v>15</v>
      </c>
      <c r="M46" s="24">
        <v>13.888888888888886</v>
      </c>
      <c r="N46" s="4">
        <v>3.626604772611864E-2</v>
      </c>
      <c r="O46" s="5">
        <v>2.903545630517917E-3</v>
      </c>
      <c r="P46" s="2"/>
      <c r="Q46" s="21" t="s">
        <v>66</v>
      </c>
      <c r="R46" s="22">
        <v>582</v>
      </c>
      <c r="S46" s="22">
        <v>511</v>
      </c>
      <c r="T46" s="23">
        <v>-71</v>
      </c>
      <c r="U46" s="24">
        <v>-12.199312714776639</v>
      </c>
      <c r="V46" s="4">
        <v>-4.6943700618202217E-2</v>
      </c>
      <c r="W46" s="5">
        <v>3.0668587204417236E-3</v>
      </c>
    </row>
    <row r="47" spans="1:23" x14ac:dyDescent="0.4">
      <c r="A47" s="21" t="s">
        <v>67</v>
      </c>
      <c r="B47" s="22">
        <v>253</v>
      </c>
      <c r="C47" s="22">
        <v>255</v>
      </c>
      <c r="D47" s="23">
        <v>2</v>
      </c>
      <c r="E47" s="24">
        <v>0.79051383399209385</v>
      </c>
      <c r="F47" s="4">
        <v>4.6157396722824916E-3</v>
      </c>
      <c r="G47" s="5">
        <v>6.0195458193664135E-3</v>
      </c>
      <c r="H47" s="2"/>
      <c r="I47" s="21" t="s">
        <v>67</v>
      </c>
      <c r="J47" s="22">
        <v>410</v>
      </c>
      <c r="K47" s="22">
        <v>255</v>
      </c>
      <c r="L47" s="23">
        <v>-155</v>
      </c>
      <c r="M47" s="24">
        <v>-37.804878048780488</v>
      </c>
      <c r="N47" s="4">
        <v>-0.37474915983655926</v>
      </c>
      <c r="O47" s="5">
        <v>6.0195458193664135E-3</v>
      </c>
      <c r="P47" s="2"/>
      <c r="Q47" s="21" t="s">
        <v>67</v>
      </c>
      <c r="R47" s="22">
        <v>976</v>
      </c>
      <c r="S47" s="22">
        <v>1295</v>
      </c>
      <c r="T47" s="23">
        <v>319</v>
      </c>
      <c r="U47" s="24">
        <v>32.684426229508205</v>
      </c>
      <c r="V47" s="4">
        <v>0.21091606334093668</v>
      </c>
      <c r="W47" s="5">
        <v>7.7721762093386146E-3</v>
      </c>
    </row>
    <row r="48" spans="1:23" x14ac:dyDescent="0.4">
      <c r="A48" s="21" t="s">
        <v>48</v>
      </c>
      <c r="B48" s="22">
        <v>1607</v>
      </c>
      <c r="C48" s="22">
        <v>880</v>
      </c>
      <c r="D48" s="23">
        <v>-727</v>
      </c>
      <c r="E48" s="24">
        <v>-45.239576851275665</v>
      </c>
      <c r="F48" s="4">
        <v>-1.6778213708746856</v>
      </c>
      <c r="G48" s="5">
        <v>2.0773334592323309E-2</v>
      </c>
      <c r="H48" s="2"/>
      <c r="I48" s="21" t="s">
        <v>48</v>
      </c>
      <c r="J48" s="22">
        <v>1220</v>
      </c>
      <c r="K48" s="22">
        <v>880</v>
      </c>
      <c r="L48" s="23">
        <v>-340</v>
      </c>
      <c r="M48" s="24">
        <v>-27.868852459016395</v>
      </c>
      <c r="N48" s="4">
        <v>-0.8220304151253558</v>
      </c>
      <c r="O48" s="5">
        <v>2.0773334592323309E-2</v>
      </c>
      <c r="P48" s="2"/>
      <c r="Q48" s="21" t="s">
        <v>48</v>
      </c>
      <c r="R48" s="22">
        <v>3582</v>
      </c>
      <c r="S48" s="22">
        <v>4975</v>
      </c>
      <c r="T48" s="23">
        <v>1393</v>
      </c>
      <c r="U48" s="24">
        <v>38.888888888888886</v>
      </c>
      <c r="V48" s="4">
        <v>0.92102218255148849</v>
      </c>
      <c r="W48" s="5">
        <v>2.9858360340895451E-2</v>
      </c>
    </row>
    <row r="49" spans="1:23" x14ac:dyDescent="0.4">
      <c r="A49" s="21" t="s">
        <v>49</v>
      </c>
      <c r="B49" s="22">
        <v>804</v>
      </c>
      <c r="C49" s="22">
        <v>750</v>
      </c>
      <c r="D49" s="23">
        <v>-54</v>
      </c>
      <c r="E49" s="24">
        <v>-6.7164179104477597</v>
      </c>
      <c r="F49" s="4">
        <v>-0.12462497115162728</v>
      </c>
      <c r="G49" s="5">
        <v>1.7704546527548274E-2</v>
      </c>
      <c r="H49" s="2"/>
      <c r="I49" s="21" t="s">
        <v>49</v>
      </c>
      <c r="J49" s="22">
        <v>905</v>
      </c>
      <c r="K49" s="22">
        <v>750</v>
      </c>
      <c r="L49" s="23">
        <v>-155</v>
      </c>
      <c r="M49" s="24">
        <v>-17.127071823204417</v>
      </c>
      <c r="N49" s="4">
        <v>-0.37474915983655926</v>
      </c>
      <c r="O49" s="5">
        <v>1.7704546527548274E-2</v>
      </c>
      <c r="P49" s="2"/>
      <c r="Q49" s="21" t="s">
        <v>49</v>
      </c>
      <c r="R49" s="22">
        <v>3004</v>
      </c>
      <c r="S49" s="22">
        <v>3225</v>
      </c>
      <c r="T49" s="23">
        <v>221</v>
      </c>
      <c r="U49" s="24">
        <v>7.3568575233022671</v>
      </c>
      <c r="V49" s="4">
        <v>0.14612053291017871</v>
      </c>
      <c r="W49" s="5">
        <v>1.9355419517464889E-2</v>
      </c>
    </row>
    <row r="50" spans="1:23" x14ac:dyDescent="0.4">
      <c r="A50" s="21" t="s">
        <v>50</v>
      </c>
      <c r="B50" s="22">
        <v>952</v>
      </c>
      <c r="C50" s="22">
        <v>858</v>
      </c>
      <c r="D50" s="23">
        <v>-94</v>
      </c>
      <c r="E50" s="24">
        <v>-9.8739495798319297</v>
      </c>
      <c r="F50" s="4">
        <v>-0.2169397645972771</v>
      </c>
      <c r="G50" s="5">
        <v>2.0254001227515226E-2</v>
      </c>
      <c r="H50" s="2"/>
      <c r="I50" s="21" t="s">
        <v>50</v>
      </c>
      <c r="J50" s="22">
        <v>185</v>
      </c>
      <c r="K50" s="22">
        <v>858</v>
      </c>
      <c r="L50" s="23">
        <v>673</v>
      </c>
      <c r="M50" s="24">
        <v>363.78378378378375</v>
      </c>
      <c r="N50" s="4">
        <v>1.6271366746451896</v>
      </c>
      <c r="O50" s="5">
        <v>2.0254001227515226E-2</v>
      </c>
      <c r="P50" s="2"/>
      <c r="Q50" s="21" t="s">
        <v>50</v>
      </c>
      <c r="R50" s="22">
        <v>1621</v>
      </c>
      <c r="S50" s="22">
        <v>2738</v>
      </c>
      <c r="T50" s="23">
        <v>1117</v>
      </c>
      <c r="U50" s="24">
        <v>68.908081431215294</v>
      </c>
      <c r="V50" s="4">
        <v>0.73853681113425174</v>
      </c>
      <c r="W50" s="5">
        <v>1.6432601128315929E-2</v>
      </c>
    </row>
    <row r="51" spans="1:23" x14ac:dyDescent="0.4">
      <c r="A51" s="21" t="s">
        <v>51</v>
      </c>
      <c r="B51" s="22">
        <v>842</v>
      </c>
      <c r="C51" s="22">
        <v>1105</v>
      </c>
      <c r="D51" s="23">
        <v>263</v>
      </c>
      <c r="E51" s="24">
        <v>31.235154394299286</v>
      </c>
      <c r="F51" s="4">
        <v>0.6069697669051477</v>
      </c>
      <c r="G51" s="5">
        <v>2.6084698550587791E-2</v>
      </c>
      <c r="H51" s="2"/>
      <c r="I51" s="21" t="s">
        <v>51</v>
      </c>
      <c r="J51" s="22">
        <v>1554</v>
      </c>
      <c r="K51" s="22">
        <v>1105</v>
      </c>
      <c r="L51" s="23">
        <v>-449</v>
      </c>
      <c r="M51" s="24">
        <v>-28.893178893178899</v>
      </c>
      <c r="N51" s="4">
        <v>-1.0855636952684846</v>
      </c>
      <c r="O51" s="5">
        <v>2.6084698550587791E-2</v>
      </c>
      <c r="P51" s="2"/>
      <c r="Q51" s="21" t="s">
        <v>51</v>
      </c>
      <c r="R51" s="22">
        <v>5542</v>
      </c>
      <c r="S51" s="22">
        <v>5111</v>
      </c>
      <c r="T51" s="23">
        <v>-431</v>
      </c>
      <c r="U51" s="24">
        <v>-7.7769758210032478</v>
      </c>
      <c r="V51" s="4">
        <v>-0.2849680981189458</v>
      </c>
      <c r="W51" s="5">
        <v>3.067458888488777E-2</v>
      </c>
    </row>
    <row r="52" spans="1:23" x14ac:dyDescent="0.4">
      <c r="A52" s="21" t="s">
        <v>52</v>
      </c>
      <c r="B52" s="22">
        <v>239</v>
      </c>
      <c r="C52" s="22">
        <v>181</v>
      </c>
      <c r="D52" s="23">
        <v>-58</v>
      </c>
      <c r="E52" s="24">
        <v>-24.26778242677824</v>
      </c>
      <c r="F52" s="4">
        <v>-0.13385645049619227</v>
      </c>
      <c r="G52" s="5">
        <v>4.2726972286483171E-3</v>
      </c>
      <c r="H52" s="2"/>
      <c r="I52" s="21" t="s">
        <v>52</v>
      </c>
      <c r="J52" s="22">
        <v>672</v>
      </c>
      <c r="K52" s="22">
        <v>181</v>
      </c>
      <c r="L52" s="23">
        <v>-491</v>
      </c>
      <c r="M52" s="24">
        <v>-73.06547619047619</v>
      </c>
      <c r="N52" s="4">
        <v>-1.1871086289016168</v>
      </c>
      <c r="O52" s="5">
        <v>4.2726972286483171E-3</v>
      </c>
      <c r="P52" s="2"/>
      <c r="Q52" s="21" t="s">
        <v>52</v>
      </c>
      <c r="R52" s="22">
        <v>1691</v>
      </c>
      <c r="S52" s="22">
        <v>1670</v>
      </c>
      <c r="T52" s="23">
        <v>-21</v>
      </c>
      <c r="U52" s="24">
        <v>-1.2418687167356666</v>
      </c>
      <c r="V52" s="4">
        <v>-1.388475652087671E-2</v>
      </c>
      <c r="W52" s="5">
        <v>1.002280638578802E-2</v>
      </c>
    </row>
    <row r="53" spans="1:23" x14ac:dyDescent="0.4">
      <c r="A53" s="21" t="s">
        <v>53</v>
      </c>
      <c r="B53" s="22">
        <v>129</v>
      </c>
      <c r="C53" s="22">
        <v>165</v>
      </c>
      <c r="D53" s="23">
        <v>36</v>
      </c>
      <c r="E53" s="24">
        <v>27.906976744186053</v>
      </c>
      <c r="F53" s="4">
        <v>8.3083314101084854E-2</v>
      </c>
      <c r="G53" s="5">
        <v>3.8950002360606203E-3</v>
      </c>
      <c r="H53" s="2"/>
      <c r="I53" s="21" t="s">
        <v>53</v>
      </c>
      <c r="J53" s="22">
        <v>657</v>
      </c>
      <c r="K53" s="22">
        <v>165</v>
      </c>
      <c r="L53" s="23">
        <v>-492</v>
      </c>
      <c r="M53" s="24">
        <v>-74.885844748858446</v>
      </c>
      <c r="N53" s="4">
        <v>-1.1895263654166914</v>
      </c>
      <c r="O53" s="5">
        <v>3.8950002360606203E-3</v>
      </c>
      <c r="P53" s="2"/>
      <c r="Q53" s="21" t="s">
        <v>53</v>
      </c>
      <c r="R53" s="22">
        <v>1657</v>
      </c>
      <c r="S53" s="22">
        <v>1175</v>
      </c>
      <c r="T53" s="23">
        <v>-482</v>
      </c>
      <c r="U53" s="24">
        <v>-29.088714544357273</v>
      </c>
      <c r="V53" s="4">
        <v>-0.31868822109821787</v>
      </c>
      <c r="W53" s="5">
        <v>7.0519745528748049E-3</v>
      </c>
    </row>
    <row r="54" spans="1:23" x14ac:dyDescent="0.4">
      <c r="A54" s="21" t="s">
        <v>54</v>
      </c>
      <c r="B54" s="22">
        <v>1439</v>
      </c>
      <c r="C54" s="22">
        <v>972</v>
      </c>
      <c r="D54" s="23">
        <v>-467</v>
      </c>
      <c r="E54" s="24">
        <v>-32.453092425295353</v>
      </c>
      <c r="F54" s="4">
        <v>-1.0777752134779617</v>
      </c>
      <c r="G54" s="5">
        <v>2.2945092299702565E-2</v>
      </c>
      <c r="H54" s="2"/>
      <c r="I54" s="21" t="s">
        <v>54</v>
      </c>
      <c r="J54" s="22">
        <v>170</v>
      </c>
      <c r="K54" s="22">
        <v>972</v>
      </c>
      <c r="L54" s="23">
        <v>802</v>
      </c>
      <c r="M54" s="24">
        <v>471.76470588235293</v>
      </c>
      <c r="N54" s="4">
        <v>1.9390246850898099</v>
      </c>
      <c r="O54" s="5">
        <v>2.2945092299702565E-2</v>
      </c>
      <c r="P54" s="2"/>
      <c r="Q54" s="21" t="s">
        <v>54</v>
      </c>
      <c r="R54" s="22">
        <v>1594</v>
      </c>
      <c r="S54" s="22">
        <v>3197</v>
      </c>
      <c r="T54" s="23">
        <v>1603</v>
      </c>
      <c r="U54" s="24">
        <v>100.56461731493101</v>
      </c>
      <c r="V54" s="4">
        <v>1.0598697477602557</v>
      </c>
      <c r="W54" s="5">
        <v>1.918737246429E-2</v>
      </c>
    </row>
    <row r="55" spans="1:23" x14ac:dyDescent="0.4">
      <c r="A55" s="21" t="s">
        <v>55</v>
      </c>
      <c r="B55" s="22">
        <v>787</v>
      </c>
      <c r="C55" s="22">
        <v>1809</v>
      </c>
      <c r="D55" s="23">
        <v>1022</v>
      </c>
      <c r="E55" s="24">
        <v>129.86022871664548</v>
      </c>
      <c r="F55" s="4">
        <v>2.3586429725363534</v>
      </c>
      <c r="G55" s="5">
        <v>4.270336622444644E-2</v>
      </c>
      <c r="H55" s="2"/>
      <c r="I55" s="21" t="s">
        <v>55</v>
      </c>
      <c r="J55" s="22">
        <v>1079</v>
      </c>
      <c r="K55" s="22">
        <v>1809</v>
      </c>
      <c r="L55" s="23">
        <v>730</v>
      </c>
      <c r="M55" s="24">
        <v>67.655236329935121</v>
      </c>
      <c r="N55" s="4">
        <v>1.7649476560044404</v>
      </c>
      <c r="O55" s="5">
        <v>4.270336622444644E-2</v>
      </c>
      <c r="P55" s="2"/>
      <c r="Q55" s="21" t="s">
        <v>55</v>
      </c>
      <c r="R55" s="22">
        <v>5427</v>
      </c>
      <c r="S55" s="22">
        <v>5238</v>
      </c>
      <c r="T55" s="23">
        <v>-189</v>
      </c>
      <c r="U55" s="24">
        <v>-3.4825870646766077</v>
      </c>
      <c r="V55" s="4">
        <v>-0.12496280868789039</v>
      </c>
      <c r="W55" s="5">
        <v>3.1436802304645302E-2</v>
      </c>
    </row>
    <row r="56" spans="1:23" x14ac:dyDescent="0.4">
      <c r="A56" s="21" t="s">
        <v>56</v>
      </c>
      <c r="B56" s="22">
        <v>1427</v>
      </c>
      <c r="C56" s="22">
        <v>1699</v>
      </c>
      <c r="D56" s="23">
        <v>272</v>
      </c>
      <c r="E56" s="24">
        <v>19.060967063770136</v>
      </c>
      <c r="F56" s="4">
        <v>0.62774059543041882</v>
      </c>
      <c r="G56" s="5">
        <v>4.0106699400406023E-2</v>
      </c>
      <c r="H56" s="2"/>
      <c r="I56" s="21" t="s">
        <v>56</v>
      </c>
      <c r="J56" s="22">
        <v>1338</v>
      </c>
      <c r="K56" s="22">
        <v>1699</v>
      </c>
      <c r="L56" s="23">
        <v>361</v>
      </c>
      <c r="M56" s="24">
        <v>26.980568011958141</v>
      </c>
      <c r="N56" s="4">
        <v>0.8728028819419219</v>
      </c>
      <c r="O56" s="5">
        <v>4.0106699400406023E-2</v>
      </c>
      <c r="P56" s="2"/>
      <c r="Q56" s="21" t="s">
        <v>56</v>
      </c>
      <c r="R56" s="22">
        <v>6237</v>
      </c>
      <c r="S56" s="22">
        <v>6168</v>
      </c>
      <c r="T56" s="23">
        <v>-69</v>
      </c>
      <c r="U56" s="24">
        <v>-1.1063011063011174</v>
      </c>
      <c r="V56" s="4">
        <v>-4.5621342854309188E-2</v>
      </c>
      <c r="W56" s="5">
        <v>3.7018365142239829E-2</v>
      </c>
    </row>
    <row r="57" spans="1:23" x14ac:dyDescent="0.4">
      <c r="A57" s="21" t="s">
        <v>57</v>
      </c>
      <c r="B57" s="22">
        <v>795</v>
      </c>
      <c r="C57" s="22">
        <v>1579</v>
      </c>
      <c r="D57" s="23">
        <v>784</v>
      </c>
      <c r="E57" s="24">
        <v>98.616352201257854</v>
      </c>
      <c r="F57" s="4">
        <v>1.8093699515347366</v>
      </c>
      <c r="G57" s="5">
        <v>3.7273971955998297E-2</v>
      </c>
      <c r="H57" s="2"/>
      <c r="I57" s="21" t="s">
        <v>57</v>
      </c>
      <c r="J57" s="22">
        <v>168</v>
      </c>
      <c r="K57" s="22">
        <v>1579</v>
      </c>
      <c r="L57" s="23">
        <v>1411</v>
      </c>
      <c r="M57" s="24">
        <v>839.88095238095241</v>
      </c>
      <c r="N57" s="4">
        <v>3.4114262227702263</v>
      </c>
      <c r="O57" s="5">
        <v>3.7273971955998297E-2</v>
      </c>
      <c r="P57" s="2"/>
      <c r="Q57" s="21" t="s">
        <v>57</v>
      </c>
      <c r="R57" s="22">
        <v>2983</v>
      </c>
      <c r="S57" s="22">
        <v>3417</v>
      </c>
      <c r="T57" s="23">
        <v>434</v>
      </c>
      <c r="U57" s="24">
        <v>14.549111632584655</v>
      </c>
      <c r="V57" s="4">
        <v>0.28695163476478536</v>
      </c>
      <c r="W57" s="5">
        <v>2.0507742167806986E-2</v>
      </c>
    </row>
    <row r="58" spans="1:23" x14ac:dyDescent="0.4">
      <c r="A58" s="21" t="s">
        <v>58</v>
      </c>
      <c r="B58" s="22">
        <v>457</v>
      </c>
      <c r="C58" s="22">
        <v>290</v>
      </c>
      <c r="D58" s="23">
        <v>-167</v>
      </c>
      <c r="E58" s="24">
        <v>-36.542669584245083</v>
      </c>
      <c r="F58" s="4">
        <v>-0.38541426263558809</v>
      </c>
      <c r="G58" s="5">
        <v>6.8457579906519997E-3</v>
      </c>
      <c r="H58" s="2"/>
      <c r="I58" s="21" t="s">
        <v>58</v>
      </c>
      <c r="J58" s="22">
        <v>337</v>
      </c>
      <c r="K58" s="22">
        <v>290</v>
      </c>
      <c r="L58" s="23">
        <v>-47</v>
      </c>
      <c r="M58" s="24">
        <v>-13.946587537091986</v>
      </c>
      <c r="N58" s="4">
        <v>-0.11363361620850507</v>
      </c>
      <c r="O58" s="5">
        <v>6.8457579906519997E-3</v>
      </c>
      <c r="P58" s="2"/>
      <c r="Q58" s="21" t="s">
        <v>58</v>
      </c>
      <c r="R58" s="22">
        <v>2361</v>
      </c>
      <c r="S58" s="22">
        <v>1677</v>
      </c>
      <c r="T58" s="23">
        <v>-684</v>
      </c>
      <c r="U58" s="24">
        <v>-28.970775095298606</v>
      </c>
      <c r="V58" s="4">
        <v>-0.45224635525141282</v>
      </c>
      <c r="W58" s="5">
        <v>1.0064818149081743E-2</v>
      </c>
    </row>
    <row r="59" spans="1:23" x14ac:dyDescent="0.4">
      <c r="A59" s="30" t="s">
        <v>59</v>
      </c>
      <c r="B59" s="31">
        <v>56</v>
      </c>
      <c r="C59" s="31">
        <v>328</v>
      </c>
      <c r="D59" s="32">
        <v>272</v>
      </c>
      <c r="E59" s="33">
        <v>485.71428571428567</v>
      </c>
      <c r="F59" s="6">
        <v>0.62774059543041882</v>
      </c>
      <c r="G59" s="7">
        <v>7.7427883480477785E-3</v>
      </c>
      <c r="H59" s="2"/>
      <c r="I59" s="30" t="s">
        <v>59</v>
      </c>
      <c r="J59" s="31">
        <v>48</v>
      </c>
      <c r="K59" s="31">
        <v>328</v>
      </c>
      <c r="L59" s="32">
        <v>280</v>
      </c>
      <c r="M59" s="33">
        <v>583.33333333333326</v>
      </c>
      <c r="N59" s="6">
        <v>0.67696622422088137</v>
      </c>
      <c r="O59" s="7">
        <v>7.7427883480477785E-3</v>
      </c>
      <c r="P59" s="2"/>
      <c r="Q59" s="30" t="s">
        <v>59</v>
      </c>
      <c r="R59" s="31">
        <v>138</v>
      </c>
      <c r="S59" s="31">
        <v>469</v>
      </c>
      <c r="T59" s="32">
        <v>331</v>
      </c>
      <c r="U59" s="33">
        <v>239.85507246376812</v>
      </c>
      <c r="V59" s="6">
        <v>0.2188502099242948</v>
      </c>
      <c r="W59" s="7">
        <v>2.8147881406793904E-3</v>
      </c>
    </row>
    <row r="61" spans="1:23" x14ac:dyDescent="0.4">
      <c r="A61" s="9" t="s">
        <v>78</v>
      </c>
      <c r="I61" s="9" t="s">
        <v>78</v>
      </c>
      <c r="Q61" s="9" t="s">
        <v>78</v>
      </c>
    </row>
  </sheetData>
  <sortState xmlns:xlrd2="http://schemas.microsoft.com/office/spreadsheetml/2017/richdata2" ref="Q63:W116">
    <sortCondition descending="1" ref="T63:T116"/>
  </sortState>
  <mergeCells count="3">
    <mergeCell ref="A4:G4"/>
    <mergeCell ref="I4:O4"/>
    <mergeCell ref="Q4:W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Metadato</vt:lpstr>
      <vt:lpstr>Índice</vt:lpstr>
      <vt:lpstr>Bogotá unidades</vt:lpstr>
      <vt:lpstr>Bogotá áreas</vt:lpstr>
      <vt:lpstr>Área causada</vt:lpstr>
      <vt:lpstr>Nacional unidades</vt:lpstr>
      <vt:lpstr>Nacional áreas</vt:lpstr>
      <vt:lpstr>Localidades</vt:lpstr>
      <vt:lpstr>Vivienda iniciada x mpio</vt:lpstr>
      <vt:lpstr>VIP iniciada x mpio</vt:lpstr>
      <vt:lpstr>VIS iniciada x mpio</vt:lpstr>
      <vt:lpstr>No VIS iniciada x mpio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lrojasp</dc:creator>
  <cp:lastModifiedBy>Cristian Andres Torres Casallas</cp:lastModifiedBy>
  <cp:lastPrinted>2014-12-10T20:48:33Z</cp:lastPrinted>
  <dcterms:created xsi:type="dcterms:W3CDTF">2012-12-04T14:15:00Z</dcterms:created>
  <dcterms:modified xsi:type="dcterms:W3CDTF">2024-02-28T20:41:36Z</dcterms:modified>
</cp:coreProperties>
</file>